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Таблица 1" sheetId="1" r:id="rId1"/>
    <sheet name="Таблица 2" sheetId="2" r:id="rId2"/>
  </sheets>
  <definedNames>
    <definedName name="_xlnm._FilterDatabase" localSheetId="0" hidden="1">'Таблица 1'!$A$8:$M$44</definedName>
    <definedName name="_xlnm._FilterDatabase" localSheetId="1" hidden="1">'Таблица 2'!$A$8:$L$41</definedName>
  </definedNames>
  <calcPr calcId="152511"/>
</workbook>
</file>

<file path=xl/calcChain.xml><?xml version="1.0" encoding="utf-8"?>
<calcChain xmlns="http://schemas.openxmlformats.org/spreadsheetml/2006/main">
  <c r="K40" i="1" l="1"/>
  <c r="I40" i="1"/>
  <c r="G40" i="1"/>
  <c r="E40" i="1"/>
  <c r="C40" i="1"/>
  <c r="F32" i="2"/>
  <c r="J9" i="1"/>
  <c r="I20" i="1" l="1"/>
  <c r="J10" i="2"/>
  <c r="E42" i="1"/>
  <c r="C41" i="1"/>
  <c r="E41" i="1"/>
  <c r="C36" i="1"/>
  <c r="K37" i="1"/>
  <c r="I37" i="1"/>
  <c r="G37" i="1"/>
  <c r="E37" i="1"/>
  <c r="K36" i="1"/>
  <c r="I36" i="1"/>
  <c r="G36" i="1"/>
  <c r="E36" i="1"/>
  <c r="K11" i="1"/>
  <c r="L15" i="1"/>
  <c r="L16" i="1"/>
  <c r="J15" i="1"/>
  <c r="J16" i="1"/>
  <c r="H15" i="1"/>
  <c r="H16" i="1"/>
  <c r="H8" i="1"/>
  <c r="F9" i="2"/>
  <c r="C9" i="2"/>
  <c r="C33" i="2" l="1"/>
  <c r="C42" i="1"/>
  <c r="C43" i="1"/>
  <c r="C44" i="1"/>
  <c r="C35" i="1"/>
  <c r="C30" i="1"/>
  <c r="C28" i="2" s="1"/>
  <c r="C29" i="1"/>
  <c r="C23" i="1"/>
  <c r="C21" i="2" s="1"/>
  <c r="C24" i="1"/>
  <c r="C22" i="2" s="1"/>
  <c r="C25" i="1"/>
  <c r="C23" i="2" s="1"/>
  <c r="C26" i="1"/>
  <c r="C24" i="2" s="1"/>
  <c r="C27" i="1"/>
  <c r="C22" i="1"/>
  <c r="C21" i="1"/>
  <c r="C19" i="2" s="1"/>
  <c r="C20" i="1"/>
  <c r="C19" i="1"/>
  <c r="C17" i="2" s="1"/>
  <c r="C18" i="1"/>
  <c r="C16" i="2" s="1"/>
  <c r="C41" i="2"/>
  <c r="C38" i="2"/>
  <c r="C40" i="2"/>
  <c r="C37" i="2"/>
  <c r="C36" i="2"/>
  <c r="C32" i="2"/>
  <c r="C30" i="2"/>
  <c r="C27" i="2"/>
  <c r="F8" i="2"/>
  <c r="C18" i="2"/>
  <c r="C20" i="2"/>
  <c r="C25" i="2"/>
  <c r="C14" i="2"/>
  <c r="C13" i="2"/>
  <c r="C11" i="2"/>
  <c r="E10" i="1"/>
  <c r="E11" i="1"/>
  <c r="E12" i="1"/>
  <c r="E13" i="1"/>
  <c r="G13" i="1" s="1"/>
  <c r="I13" i="1" s="1"/>
  <c r="E18" i="1"/>
  <c r="G18" i="1" s="1"/>
  <c r="E19" i="1"/>
  <c r="G19" i="1" s="1"/>
  <c r="E21" i="1"/>
  <c r="G21" i="1" s="1"/>
  <c r="E22" i="1"/>
  <c r="G22" i="1" s="1"/>
  <c r="E23" i="1"/>
  <c r="G23" i="1" s="1"/>
  <c r="I23" i="1" s="1"/>
  <c r="E24" i="1"/>
  <c r="G24" i="1" s="1"/>
  <c r="E25" i="1"/>
  <c r="G25" i="1" s="1"/>
  <c r="E26" i="1"/>
  <c r="G26" i="1" s="1"/>
  <c r="E27" i="1"/>
  <c r="G27" i="1" s="1"/>
  <c r="E29" i="1"/>
  <c r="G29" i="1" s="1"/>
  <c r="I29" i="1" s="1"/>
  <c r="E30" i="1"/>
  <c r="G30" i="1" s="1"/>
  <c r="I30" i="1" s="1"/>
  <c r="G32" i="1"/>
  <c r="G33" i="1"/>
  <c r="E38" i="1"/>
  <c r="E39" i="1"/>
  <c r="G39" i="1" s="1"/>
  <c r="G42" i="1"/>
  <c r="E43" i="1"/>
  <c r="G43" i="1" s="1"/>
  <c r="I43" i="1" s="1"/>
  <c r="E44" i="1"/>
  <c r="G44" i="1" s="1"/>
  <c r="E8" i="1"/>
  <c r="K8" i="1" s="1"/>
  <c r="H9" i="1" l="1"/>
  <c r="I44" i="1"/>
  <c r="H44" i="1"/>
  <c r="I42" i="1"/>
  <c r="H42" i="1"/>
  <c r="H40" i="1"/>
  <c r="H38" i="1"/>
  <c r="H36" i="1"/>
  <c r="I32" i="1"/>
  <c r="K30" i="1"/>
  <c r="I26" i="1"/>
  <c r="H26" i="1"/>
  <c r="I24" i="1"/>
  <c r="H24" i="1"/>
  <c r="I22" i="1"/>
  <c r="H22" i="1"/>
  <c r="H20" i="1"/>
  <c r="I18" i="1"/>
  <c r="H18" i="1"/>
  <c r="H11" i="1"/>
  <c r="K43" i="1"/>
  <c r="I39" i="1"/>
  <c r="H39" i="1"/>
  <c r="H35" i="1"/>
  <c r="I33" i="1"/>
  <c r="K29" i="1"/>
  <c r="I27" i="1"/>
  <c r="H27" i="1"/>
  <c r="I25" i="1"/>
  <c r="H25" i="1"/>
  <c r="K23" i="1"/>
  <c r="I21" i="2"/>
  <c r="I21" i="1"/>
  <c r="H21" i="1"/>
  <c r="I19" i="1"/>
  <c r="H19" i="1"/>
  <c r="H12" i="1"/>
  <c r="H10" i="1"/>
  <c r="B37" i="1"/>
  <c r="C37" i="1" s="1"/>
  <c r="B41" i="1"/>
  <c r="B41" i="2"/>
  <c r="B40" i="2"/>
  <c r="B8" i="2"/>
  <c r="B10" i="2"/>
  <c r="B11" i="2"/>
  <c r="B13" i="2"/>
  <c r="B14" i="2"/>
  <c r="B16" i="2"/>
  <c r="B17" i="2"/>
  <c r="B18" i="2"/>
  <c r="B19" i="2"/>
  <c r="B20" i="2"/>
  <c r="B21" i="2"/>
  <c r="B22" i="2"/>
  <c r="B23" i="2"/>
  <c r="B24" i="2"/>
  <c r="B25" i="2"/>
  <c r="B27" i="2"/>
  <c r="B28" i="2"/>
  <c r="B30" i="2"/>
  <c r="B32" i="2"/>
  <c r="B33" i="2"/>
  <c r="B35" i="2"/>
  <c r="B36" i="2"/>
  <c r="B37" i="2"/>
  <c r="B38" i="2"/>
  <c r="B39" i="2" l="1"/>
  <c r="C35" i="2"/>
  <c r="K10" i="1"/>
  <c r="L10" i="1" s="1"/>
  <c r="J10" i="1"/>
  <c r="K12" i="1"/>
  <c r="L12" i="1" s="1"/>
  <c r="J12" i="1"/>
  <c r="K19" i="1"/>
  <c r="L19" i="1" s="1"/>
  <c r="J19" i="1"/>
  <c r="K21" i="1"/>
  <c r="L21" i="1" s="1"/>
  <c r="J21" i="1"/>
  <c r="L9" i="1"/>
  <c r="C39" i="2"/>
  <c r="G41" i="1"/>
  <c r="K25" i="1"/>
  <c r="L25" i="1" s="1"/>
  <c r="J25" i="1"/>
  <c r="K27" i="1"/>
  <c r="L27" i="1" s="1"/>
  <c r="J27" i="1"/>
  <c r="K33" i="1"/>
  <c r="K35" i="1"/>
  <c r="L35" i="1" s="1"/>
  <c r="J35" i="1"/>
  <c r="K39" i="1"/>
  <c r="L39" i="1" s="1"/>
  <c r="J39" i="1"/>
  <c r="L11" i="1"/>
  <c r="J11" i="1"/>
  <c r="K18" i="1"/>
  <c r="L18" i="1" s="1"/>
  <c r="J18" i="1"/>
  <c r="K20" i="1"/>
  <c r="L20" i="1" s="1"/>
  <c r="J20" i="1"/>
  <c r="K22" i="1"/>
  <c r="L22" i="1" s="1"/>
  <c r="J22" i="1"/>
  <c r="K24" i="1"/>
  <c r="L24" i="1" s="1"/>
  <c r="J24" i="1"/>
  <c r="K26" i="1"/>
  <c r="L26" i="1" s="1"/>
  <c r="J26" i="1"/>
  <c r="K32" i="1"/>
  <c r="L36" i="1"/>
  <c r="J36" i="1"/>
  <c r="K38" i="1"/>
  <c r="L38" i="1" s="1"/>
  <c r="J38" i="1"/>
  <c r="L40" i="1"/>
  <c r="J40" i="1"/>
  <c r="K42" i="1"/>
  <c r="L42" i="1" s="1"/>
  <c r="J42" i="1"/>
  <c r="K44" i="1"/>
  <c r="L44" i="1" s="1"/>
  <c r="J44" i="1"/>
  <c r="F11" i="1"/>
  <c r="I41" i="1" l="1"/>
  <c r="H41" i="1"/>
  <c r="H37" i="1"/>
  <c r="E32" i="2"/>
  <c r="G32" i="2"/>
  <c r="I32" i="2"/>
  <c r="K32" i="2"/>
  <c r="E33" i="2"/>
  <c r="F33" i="2" s="1"/>
  <c r="G33" i="2"/>
  <c r="I33" i="2"/>
  <c r="K33" i="2"/>
  <c r="E36" i="2"/>
  <c r="F36" i="2" s="1"/>
  <c r="G36" i="2"/>
  <c r="I36" i="2"/>
  <c r="K36" i="2"/>
  <c r="E37" i="2"/>
  <c r="F37" i="2" s="1"/>
  <c r="G37" i="2"/>
  <c r="I37" i="2"/>
  <c r="K37" i="2"/>
  <c r="E38" i="2"/>
  <c r="F38" i="2" s="1"/>
  <c r="G38" i="2"/>
  <c r="I38" i="2"/>
  <c r="K38" i="2"/>
  <c r="E40" i="2"/>
  <c r="F40" i="2" s="1"/>
  <c r="G40" i="2"/>
  <c r="I40" i="2"/>
  <c r="K40" i="2"/>
  <c r="E41" i="2"/>
  <c r="F41" i="2" s="1"/>
  <c r="G41" i="2"/>
  <c r="I41" i="2"/>
  <c r="K41" i="2"/>
  <c r="D30" i="2"/>
  <c r="E30" i="2"/>
  <c r="F30" i="2" s="1"/>
  <c r="G30" i="2"/>
  <c r="I30" i="2"/>
  <c r="K30" i="2"/>
  <c r="D27" i="2"/>
  <c r="E27" i="2"/>
  <c r="G27" i="2"/>
  <c r="I27" i="2"/>
  <c r="K27" i="2"/>
  <c r="D28" i="2"/>
  <c r="E28" i="2"/>
  <c r="G28" i="2"/>
  <c r="I28" i="2"/>
  <c r="K28" i="2"/>
  <c r="E16" i="2"/>
  <c r="F16" i="2" s="1"/>
  <c r="G16" i="2"/>
  <c r="I16" i="2"/>
  <c r="K16" i="2"/>
  <c r="E17" i="2"/>
  <c r="F17" i="2" s="1"/>
  <c r="G17" i="2"/>
  <c r="I17" i="2"/>
  <c r="K17" i="2"/>
  <c r="E18" i="2"/>
  <c r="F18" i="2" s="1"/>
  <c r="G18" i="2"/>
  <c r="I18" i="2"/>
  <c r="K18" i="2"/>
  <c r="E19" i="2"/>
  <c r="F19" i="2" s="1"/>
  <c r="G19" i="2"/>
  <c r="I19" i="2"/>
  <c r="K19" i="2"/>
  <c r="E20" i="2"/>
  <c r="F20" i="2" s="1"/>
  <c r="G20" i="2"/>
  <c r="I20" i="2"/>
  <c r="K20" i="2"/>
  <c r="D21" i="2"/>
  <c r="E21" i="2"/>
  <c r="G21" i="2"/>
  <c r="K21" i="2"/>
  <c r="E22" i="2"/>
  <c r="F22" i="2" s="1"/>
  <c r="G22" i="2"/>
  <c r="I22" i="2"/>
  <c r="K22" i="2"/>
  <c r="E23" i="2"/>
  <c r="F23" i="2" s="1"/>
  <c r="G23" i="2"/>
  <c r="I23" i="2"/>
  <c r="K23" i="2"/>
  <c r="E24" i="2"/>
  <c r="F24" i="2" s="1"/>
  <c r="G24" i="2"/>
  <c r="I24" i="2"/>
  <c r="K24" i="2"/>
  <c r="E25" i="2"/>
  <c r="F25" i="2" s="1"/>
  <c r="G25" i="2"/>
  <c r="I25" i="2"/>
  <c r="K25" i="2"/>
  <c r="E13" i="2"/>
  <c r="F13" i="2" s="1"/>
  <c r="G13" i="2"/>
  <c r="I13" i="2"/>
  <c r="K13" i="2"/>
  <c r="E14" i="2"/>
  <c r="F14" i="2" s="1"/>
  <c r="G14" i="2"/>
  <c r="I14" i="2"/>
  <c r="K14" i="2"/>
  <c r="E11" i="2"/>
  <c r="F11" i="2" s="1"/>
  <c r="G11" i="2"/>
  <c r="I11" i="2"/>
  <c r="K11" i="2"/>
  <c r="E10" i="2"/>
  <c r="F10" i="2" s="1"/>
  <c r="G10" i="2"/>
  <c r="I10" i="2"/>
  <c r="K10" i="2"/>
  <c r="D8" i="2"/>
  <c r="E8" i="2"/>
  <c r="G8" i="2"/>
  <c r="H8" i="2" s="1"/>
  <c r="I8" i="2"/>
  <c r="K8" i="2"/>
  <c r="L8" i="2" s="1"/>
  <c r="J8" i="2" l="1"/>
  <c r="J11" i="2"/>
  <c r="J25" i="2"/>
  <c r="J24" i="2"/>
  <c r="J23" i="2"/>
  <c r="J22" i="2"/>
  <c r="J20" i="2"/>
  <c r="J19" i="2"/>
  <c r="J18" i="2"/>
  <c r="J17" i="2"/>
  <c r="L41" i="2"/>
  <c r="H41" i="2"/>
  <c r="L40" i="2"/>
  <c r="H40" i="2"/>
  <c r="L38" i="2"/>
  <c r="H38" i="2"/>
  <c r="L37" i="2"/>
  <c r="H37" i="2"/>
  <c r="L33" i="2"/>
  <c r="H33" i="2"/>
  <c r="L32" i="2"/>
  <c r="H32" i="2"/>
  <c r="L10" i="2"/>
  <c r="H10" i="2"/>
  <c r="L11" i="2"/>
  <c r="H11" i="2"/>
  <c r="L25" i="2"/>
  <c r="H25" i="2"/>
  <c r="L24" i="2"/>
  <c r="H24" i="2"/>
  <c r="L23" i="2"/>
  <c r="H23" i="2"/>
  <c r="L22" i="2"/>
  <c r="H22" i="2"/>
  <c r="L20" i="2"/>
  <c r="H20" i="2"/>
  <c r="L19" i="2"/>
  <c r="H19" i="2"/>
  <c r="L16" i="2"/>
  <c r="H16" i="2"/>
  <c r="L37" i="1"/>
  <c r="J37" i="1"/>
  <c r="K41" i="1"/>
  <c r="L41" i="1" s="1"/>
  <c r="J41" i="1"/>
  <c r="L36" i="2"/>
  <c r="H36" i="2"/>
  <c r="J41" i="2"/>
  <c r="J40" i="2"/>
  <c r="J38" i="2"/>
  <c r="J37" i="2"/>
  <c r="J36" i="2"/>
  <c r="J33" i="2"/>
  <c r="J32" i="2"/>
  <c r="L18" i="2"/>
  <c r="H18" i="2"/>
  <c r="L17" i="2"/>
  <c r="H17" i="2"/>
  <c r="J16" i="2"/>
  <c r="L14" i="2"/>
  <c r="H14" i="2"/>
  <c r="L13" i="2"/>
  <c r="H13" i="2"/>
  <c r="J14" i="2"/>
  <c r="J13" i="2"/>
  <c r="K39" i="2"/>
  <c r="I39" i="2"/>
  <c r="G39" i="2"/>
  <c r="E39" i="2"/>
  <c r="F39" i="2" s="1"/>
  <c r="E35" i="2"/>
  <c r="F35" i="2" s="1"/>
  <c r="G35" i="2"/>
  <c r="I35" i="2"/>
  <c r="K35" i="2" l="1"/>
  <c r="J35" i="2"/>
  <c r="H39" i="2"/>
  <c r="L39" i="2"/>
  <c r="L35" i="2"/>
  <c r="H35" i="2"/>
  <c r="J39" i="2"/>
  <c r="D10" i="1"/>
  <c r="F10" i="1"/>
  <c r="F9" i="1"/>
  <c r="D9" i="2" l="1"/>
  <c r="F44" i="1"/>
  <c r="D44" i="1"/>
  <c r="D41" i="2" s="1"/>
  <c r="F42" i="1"/>
  <c r="D42" i="1"/>
  <c r="D40" i="2" s="1"/>
  <c r="F41" i="1"/>
  <c r="D41" i="1"/>
  <c r="D39" i="2" s="1"/>
  <c r="F40" i="1"/>
  <c r="D40" i="1"/>
  <c r="D38" i="2" s="1"/>
  <c r="F39" i="1"/>
  <c r="D39" i="1"/>
  <c r="D37" i="2" s="1"/>
  <c r="F38" i="1"/>
  <c r="D38" i="1"/>
  <c r="D36" i="2" s="1"/>
  <c r="F36" i="1"/>
  <c r="D36" i="1"/>
  <c r="D33" i="2" s="1"/>
  <c r="F35" i="1"/>
  <c r="D35" i="1"/>
  <c r="F27" i="1"/>
  <c r="D27" i="1"/>
  <c r="D25" i="2" s="1"/>
  <c r="F26" i="1"/>
  <c r="D26" i="1"/>
  <c r="D24" i="2" s="1"/>
  <c r="F25" i="1"/>
  <c r="D25" i="1"/>
  <c r="D23" i="2" s="1"/>
  <c r="F24" i="1"/>
  <c r="D24" i="1"/>
  <c r="D22" i="2" s="1"/>
  <c r="F22" i="1"/>
  <c r="D22" i="1"/>
  <c r="D20" i="2" s="1"/>
  <c r="F21" i="1"/>
  <c r="D21" i="1"/>
  <c r="D19" i="2" s="1"/>
  <c r="F20" i="1"/>
  <c r="D20" i="1"/>
  <c r="D18" i="2" s="1"/>
  <c r="F19" i="1"/>
  <c r="D19" i="1"/>
  <c r="D17" i="2" s="1"/>
  <c r="F18" i="1"/>
  <c r="D18" i="1"/>
  <c r="D16" i="2" s="1"/>
  <c r="F16" i="1"/>
  <c r="D16" i="1"/>
  <c r="D14" i="2" s="1"/>
  <c r="F15" i="1"/>
  <c r="D15" i="1"/>
  <c r="D13" i="2" s="1"/>
  <c r="F12" i="1"/>
  <c r="D12" i="1"/>
  <c r="D10" i="2" s="1"/>
  <c r="D11" i="1"/>
  <c r="D11" i="2" s="1"/>
  <c r="L8" i="1"/>
  <c r="J8" i="1"/>
  <c r="F8" i="1"/>
  <c r="F37" i="1" l="1"/>
  <c r="D32" i="2"/>
  <c r="D37" i="1"/>
  <c r="D35" i="2" s="1"/>
</calcChain>
</file>

<file path=xl/sharedStrings.xml><?xml version="1.0" encoding="utf-8"?>
<sst xmlns="http://schemas.openxmlformats.org/spreadsheetml/2006/main" count="111" uniqueCount="62">
  <si>
    <t>Приложение 1</t>
  </si>
  <si>
    <t>Показатель</t>
  </si>
  <si>
    <t>2017 год (прогноз)</t>
  </si>
  <si>
    <t>2018 год (прогноз)</t>
  </si>
  <si>
    <t>значение</t>
  </si>
  <si>
    <t>в % к 2014 году</t>
  </si>
  <si>
    <t>первый вариант</t>
  </si>
  <si>
    <t>в % к 2015 году</t>
  </si>
  <si>
    <t>в % к 2016 году</t>
  </si>
  <si>
    <t>Население поселения, тыс. чел.</t>
  </si>
  <si>
    <t>Естественный прирост (убыль) населения в расчете на 1000 жителей, чел.</t>
  </si>
  <si>
    <t>Миграционный прирост (убыль) населения на 1000 жителей, чел.</t>
  </si>
  <si>
    <t>Уровень зарегистрированной безработицы, % к экономически активному населению</t>
  </si>
  <si>
    <t>Число зарегистрированных безработных, чел.</t>
  </si>
  <si>
    <t>Создание новых рабочих мест, ед.</t>
  </si>
  <si>
    <t>Бюджет поселения</t>
  </si>
  <si>
    <t>Доходы бюджета, млн. руб.</t>
  </si>
  <si>
    <t>Доля налоговых доходов бюджетов в общем объеме доходов, %</t>
  </si>
  <si>
    <t>Сельское хозяйство</t>
  </si>
  <si>
    <t>Объем продукции сельского хозяйства, млн. рублей</t>
  </si>
  <si>
    <t xml:space="preserve"> - доля хозяйств населения в производстве сельхозпродукции, %</t>
  </si>
  <si>
    <t>Валовой сбор зерна в весе после доработки, . тонн</t>
  </si>
  <si>
    <t>Урожайность, ц/га</t>
  </si>
  <si>
    <t>Поголовье КРС, тыс. голов</t>
  </si>
  <si>
    <t>Поголовье  свиньи, тыс. голов</t>
  </si>
  <si>
    <t xml:space="preserve">Производство мяса (скот и птица на убой в живом весе), тонн </t>
  </si>
  <si>
    <t xml:space="preserve">Производство молока, тонн </t>
  </si>
  <si>
    <t>Среднесуточный привес КРС, граммов</t>
  </si>
  <si>
    <t>Надой молока на 1 корову, кг</t>
  </si>
  <si>
    <t>Промышленность</t>
  </si>
  <si>
    <t xml:space="preserve">Объем производства промышленной продукции, млн. рублей </t>
  </si>
  <si>
    <t>Грузооборот автомобильного транспорта, тыс. т. км</t>
  </si>
  <si>
    <t xml:space="preserve">Инвестиции </t>
  </si>
  <si>
    <t xml:space="preserve">Ввод в эксплуатацию жилых домов, тыс. кв.м </t>
  </si>
  <si>
    <t xml:space="preserve">Инвестиции в основной капитал, тыс. рублей </t>
  </si>
  <si>
    <t>Тороговля</t>
  </si>
  <si>
    <t xml:space="preserve">Оборот розничной торговли, тыс. рублей </t>
  </si>
  <si>
    <t>Оборот розничной торговли на душу населения, рублей</t>
  </si>
  <si>
    <t xml:space="preserve">Объем производства товаров и услуг организациями малого бизнеса, тыс. рублей </t>
  </si>
  <si>
    <t>Количество индивидуальных предпринимателей, единиц</t>
  </si>
  <si>
    <t>Среднесписочная численность работающих, человек</t>
  </si>
  <si>
    <t xml:space="preserve">Реальные располагаемые денежные доходы населения, тыс. рублей </t>
  </si>
  <si>
    <t>Среднедушевой доход в месяц, руб.</t>
  </si>
  <si>
    <t xml:space="preserve">Среднемесячная номинальная начисленная заработная плата (за январь-декабрь), рублей </t>
  </si>
  <si>
    <t>Доля населения с доходами ниже прожиточного минимума, %</t>
  </si>
  <si>
    <t>в % к 2017 году</t>
  </si>
  <si>
    <t>Трудовые ресурсы  поселения, тыс. чел.</t>
  </si>
  <si>
    <t>Уровень реальной безработицы, в % к экономический активному населению</t>
  </si>
  <si>
    <t>Валовой сбор зерна в весе после доработки, тыс. тонн</t>
  </si>
  <si>
    <t>Объем платных услуг населению, тыс. руб.</t>
  </si>
  <si>
    <t>Приложение 2</t>
  </si>
  <si>
    <t>Общая численность незанятого населения, чел.</t>
  </si>
  <si>
    <t>2015 год (отчет)</t>
  </si>
  <si>
    <t>2016 год (оценка)</t>
  </si>
  <si>
    <t>2019 год (прогноз)</t>
  </si>
  <si>
    <t>в % к 2018 году</t>
  </si>
  <si>
    <t>Покровского сельского поселения Омского муниципального района Омской области</t>
  </si>
  <si>
    <t xml:space="preserve">Прогноз социально-экономического развития 
                                                                                    </t>
  </si>
  <si>
    <t xml:space="preserve"> на 2017 год и период до 2019 года</t>
  </si>
  <si>
    <t>Предварительные итоги социально-экономического развития</t>
  </si>
  <si>
    <t xml:space="preserve">  за истекший период 2016 года и и ожидаемые итоги социально-экономического развития за 2016 год</t>
  </si>
  <si>
    <t>Просроченная задолженность по заработной плате на 1 января  2014 и 2015 года,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</si>
</sst>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4" fontId="1" fillId="2" borderId="7" xfId="0" applyNumberFormat="1" applyFont="1" applyFill="1" applyBorder="1" applyAlignment="1">
      <alignment vertical="center" wrapText="1"/>
    </xf>
    <xf numFmtId="4" fontId="2" fillId="0" borderId="7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1" fillId="0" borderId="7" xfId="0" applyNumberFormat="1" applyFont="1" applyFill="1" applyBorder="1" applyAlignment="1">
      <alignment vertical="center"/>
    </xf>
    <xf numFmtId="165" fontId="3" fillId="0" borderId="0" xfId="0" applyNumberFormat="1" applyFont="1" applyAlignment="1">
      <alignment horizontal="center"/>
    </xf>
    <xf numFmtId="165" fontId="3" fillId="0" borderId="2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/>
    </xf>
    <xf numFmtId="165" fontId="3" fillId="0" borderId="3" xfId="0" applyNumberFormat="1" applyFont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vertical="center"/>
    </xf>
    <xf numFmtId="0" fontId="0" fillId="0" borderId="0" xfId="0" applyFill="1"/>
    <xf numFmtId="0" fontId="7" fillId="0" borderId="0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165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65" fontId="4" fillId="0" borderId="4" xfId="0" applyNumberFormat="1" applyFont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zoomScale="85" zoomScaleNormal="85" workbookViewId="0">
      <pane ySplit="7" topLeftCell="A11" activePane="bottomLeft" state="frozen"/>
      <selection pane="bottomLeft" activeCell="E15" sqref="E15"/>
    </sheetView>
  </sheetViews>
  <sheetFormatPr defaultRowHeight="15.75" x14ac:dyDescent="0.25"/>
  <cols>
    <col min="1" max="1" width="41.140625" style="2" customWidth="1"/>
    <col min="2" max="2" width="11.85546875" style="2" hidden="1" customWidth="1"/>
    <col min="3" max="3" width="12.28515625" style="2" customWidth="1"/>
    <col min="4" max="4" width="11.28515625" style="29" customWidth="1"/>
    <col min="5" max="5" width="14.85546875" style="2" customWidth="1"/>
    <col min="6" max="6" width="11.28515625" style="29" customWidth="1"/>
    <col min="7" max="7" width="15.140625" style="2" customWidth="1"/>
    <col min="8" max="8" width="11.28515625" style="44" customWidth="1"/>
    <col min="9" max="9" width="13.5703125" style="43" customWidth="1"/>
    <col min="10" max="10" width="11.28515625" style="44" customWidth="1"/>
    <col min="11" max="11" width="13.85546875" style="43" customWidth="1"/>
    <col min="12" max="12" width="11.28515625" style="44" customWidth="1"/>
    <col min="13" max="13" width="9.140625" style="35"/>
  </cols>
  <sheetData>
    <row r="1" spans="1:12" ht="24" customHeight="1" x14ac:dyDescent="0.25">
      <c r="A1" s="1"/>
      <c r="B1" s="1"/>
      <c r="D1" s="27"/>
      <c r="F1" s="27"/>
      <c r="H1" s="42"/>
      <c r="K1" s="52" t="s">
        <v>0</v>
      </c>
      <c r="L1" s="53"/>
    </row>
    <row r="2" spans="1:12" ht="18.75" customHeight="1" x14ac:dyDescent="0.25">
      <c r="A2" s="54" t="s">
        <v>57</v>
      </c>
      <c r="B2" s="54"/>
      <c r="C2" s="54"/>
      <c r="D2" s="54"/>
      <c r="E2" s="54"/>
      <c r="F2" s="54"/>
      <c r="G2" s="54"/>
      <c r="H2" s="55"/>
      <c r="I2" s="54"/>
      <c r="J2" s="55"/>
      <c r="K2" s="54"/>
      <c r="L2" s="55"/>
    </row>
    <row r="3" spans="1:12" ht="18.75" customHeight="1" x14ac:dyDescent="0.25">
      <c r="A3" s="54" t="s">
        <v>56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2" ht="18.75" customHeight="1" x14ac:dyDescent="0.25">
      <c r="A4" s="54" t="s">
        <v>58</v>
      </c>
      <c r="B4" s="54"/>
      <c r="C4" s="54"/>
      <c r="D4" s="54"/>
      <c r="E4" s="54"/>
      <c r="F4" s="54"/>
      <c r="G4" s="54"/>
      <c r="H4" s="55"/>
      <c r="I4" s="54"/>
      <c r="J4" s="55"/>
      <c r="K4" s="54"/>
      <c r="L4" s="55"/>
    </row>
    <row r="5" spans="1:12" ht="18.75" customHeight="1" x14ac:dyDescent="0.25">
      <c r="A5" s="36"/>
      <c r="B5" s="36"/>
      <c r="C5" s="36"/>
      <c r="D5" s="36"/>
      <c r="E5" s="36"/>
      <c r="F5" s="36"/>
      <c r="G5" s="36"/>
      <c r="H5" s="45"/>
      <c r="I5" s="46"/>
      <c r="J5" s="45"/>
      <c r="K5" s="46"/>
      <c r="L5" s="45"/>
    </row>
    <row r="6" spans="1:12" ht="15.75" customHeight="1" x14ac:dyDescent="0.25">
      <c r="A6" s="56" t="s">
        <v>1</v>
      </c>
      <c r="B6" s="3">
        <v>2014</v>
      </c>
      <c r="C6" s="58" t="s">
        <v>52</v>
      </c>
      <c r="D6" s="59"/>
      <c r="E6" s="58" t="s">
        <v>53</v>
      </c>
      <c r="F6" s="59"/>
      <c r="G6" s="60" t="s">
        <v>2</v>
      </c>
      <c r="H6" s="61"/>
      <c r="I6" s="62" t="s">
        <v>3</v>
      </c>
      <c r="J6" s="63"/>
      <c r="K6" s="62" t="s">
        <v>54</v>
      </c>
      <c r="L6" s="63"/>
    </row>
    <row r="7" spans="1:12" ht="31.5" x14ac:dyDescent="0.25">
      <c r="A7" s="57"/>
      <c r="B7" s="4"/>
      <c r="C7" s="5" t="s">
        <v>4</v>
      </c>
      <c r="D7" s="28" t="s">
        <v>5</v>
      </c>
      <c r="E7" s="5" t="s">
        <v>4</v>
      </c>
      <c r="F7" s="30" t="s">
        <v>7</v>
      </c>
      <c r="G7" s="8" t="s">
        <v>6</v>
      </c>
      <c r="H7" s="47" t="s">
        <v>8</v>
      </c>
      <c r="I7" s="48" t="s">
        <v>6</v>
      </c>
      <c r="J7" s="47" t="s">
        <v>45</v>
      </c>
      <c r="K7" s="48" t="s">
        <v>6</v>
      </c>
      <c r="L7" s="47" t="s">
        <v>55</v>
      </c>
    </row>
    <row r="8" spans="1:12" x14ac:dyDescent="0.25">
      <c r="A8" s="10" t="s">
        <v>9</v>
      </c>
      <c r="B8" s="23">
        <v>2.4359999999999999</v>
      </c>
      <c r="C8" s="23">
        <v>2.44</v>
      </c>
      <c r="D8" s="37">
        <v>100.42</v>
      </c>
      <c r="E8" s="23">
        <f>C8</f>
        <v>2.44</v>
      </c>
      <c r="F8" s="37">
        <f>E8/C8*100</f>
        <v>100</v>
      </c>
      <c r="G8" s="24">
        <v>2.46</v>
      </c>
      <c r="H8" s="38">
        <f>G8/E8*100</f>
        <v>100.81967213114753</v>
      </c>
      <c r="I8" s="49">
        <v>2.4900000000000002</v>
      </c>
      <c r="J8" s="38">
        <f>I8/G8*100</f>
        <v>101.21951219512195</v>
      </c>
      <c r="K8" s="49">
        <f>I8</f>
        <v>2.4900000000000002</v>
      </c>
      <c r="L8" s="38">
        <f>K8/I8*100</f>
        <v>100</v>
      </c>
    </row>
    <row r="9" spans="1:12" ht="47.25" x14ac:dyDescent="0.25">
      <c r="A9" s="11" t="s">
        <v>10</v>
      </c>
      <c r="B9" s="25">
        <v>0.01</v>
      </c>
      <c r="C9" s="25">
        <v>0.01</v>
      </c>
      <c r="D9" s="37">
        <v>0</v>
      </c>
      <c r="E9" s="23">
        <v>0</v>
      </c>
      <c r="F9" s="37">
        <f>E9/C9*100</f>
        <v>0</v>
      </c>
      <c r="G9" s="24">
        <v>0.14000000000000001</v>
      </c>
      <c r="H9" s="38" t="e">
        <f t="shared" ref="H9:H44" si="0">G9/E9*100</f>
        <v>#DIV/0!</v>
      </c>
      <c r="I9" s="49">
        <v>0.5</v>
      </c>
      <c r="J9" s="38">
        <f>I9/G9*100</f>
        <v>357.14285714285711</v>
      </c>
      <c r="K9" s="49">
        <v>0</v>
      </c>
      <c r="L9" s="38">
        <f t="shared" ref="L9:L44" si="1">K9/I9*100</f>
        <v>0</v>
      </c>
    </row>
    <row r="10" spans="1:12" ht="31.5" x14ac:dyDescent="0.25">
      <c r="A10" s="11" t="s">
        <v>11</v>
      </c>
      <c r="B10" s="25">
        <v>0.9</v>
      </c>
      <c r="C10" s="25">
        <v>0.9</v>
      </c>
      <c r="D10" s="37">
        <f t="shared" ref="D10:D44" si="2">C10/B10*100</f>
        <v>100</v>
      </c>
      <c r="E10" s="23">
        <f t="shared" ref="E10:E44" si="3">C10</f>
        <v>0.9</v>
      </c>
      <c r="F10" s="37">
        <f t="shared" ref="F10:F44" si="4">E10/C10*100</f>
        <v>100</v>
      </c>
      <c r="G10" s="24">
        <v>0.8</v>
      </c>
      <c r="H10" s="38">
        <f t="shared" si="0"/>
        <v>88.8888888888889</v>
      </c>
      <c r="I10" s="49">
        <v>0.7</v>
      </c>
      <c r="J10" s="38">
        <f t="shared" ref="J9:J44" si="5">I10/G10*100</f>
        <v>87.499999999999986</v>
      </c>
      <c r="K10" s="49">
        <f t="shared" ref="K10:K44" si="6">I10</f>
        <v>0.7</v>
      </c>
      <c r="L10" s="38">
        <f t="shared" si="1"/>
        <v>100</v>
      </c>
    </row>
    <row r="11" spans="1:12" ht="47.25" x14ac:dyDescent="0.25">
      <c r="A11" s="11" t="s">
        <v>12</v>
      </c>
      <c r="B11" s="25">
        <v>57</v>
      </c>
      <c r="C11" s="25">
        <v>22.9</v>
      </c>
      <c r="D11" s="37">
        <f t="shared" si="2"/>
        <v>40.175438596491226</v>
      </c>
      <c r="E11" s="23">
        <f t="shared" si="3"/>
        <v>22.9</v>
      </c>
      <c r="F11" s="37">
        <f>E11/C11*100</f>
        <v>100</v>
      </c>
      <c r="G11" s="24">
        <v>22.5</v>
      </c>
      <c r="H11" s="38">
        <f t="shared" si="0"/>
        <v>98.253275109170318</v>
      </c>
      <c r="I11" s="49">
        <v>22.3</v>
      </c>
      <c r="J11" s="38">
        <f t="shared" si="5"/>
        <v>99.111111111111114</v>
      </c>
      <c r="K11" s="49">
        <f t="shared" si="6"/>
        <v>22.3</v>
      </c>
      <c r="L11" s="38">
        <f t="shared" si="1"/>
        <v>100</v>
      </c>
    </row>
    <row r="12" spans="1:12" ht="31.5" x14ac:dyDescent="0.25">
      <c r="A12" s="11" t="s">
        <v>13</v>
      </c>
      <c r="B12" s="25">
        <v>485</v>
      </c>
      <c r="C12" s="25">
        <v>198</v>
      </c>
      <c r="D12" s="37">
        <f t="shared" si="2"/>
        <v>40.824742268041234</v>
      </c>
      <c r="E12" s="23">
        <f t="shared" si="3"/>
        <v>198</v>
      </c>
      <c r="F12" s="37">
        <f t="shared" si="4"/>
        <v>100</v>
      </c>
      <c r="G12" s="24">
        <v>185</v>
      </c>
      <c r="H12" s="38">
        <f t="shared" si="0"/>
        <v>93.434343434343432</v>
      </c>
      <c r="I12" s="49">
        <v>174</v>
      </c>
      <c r="J12" s="38">
        <f t="shared" si="5"/>
        <v>94.054054054054063</v>
      </c>
      <c r="K12" s="49">
        <f t="shared" si="6"/>
        <v>174</v>
      </c>
      <c r="L12" s="38">
        <f t="shared" si="1"/>
        <v>100</v>
      </c>
    </row>
    <row r="13" spans="1:12" x14ac:dyDescent="0.25">
      <c r="A13" s="11" t="s">
        <v>14</v>
      </c>
      <c r="B13" s="25">
        <v>0</v>
      </c>
      <c r="C13" s="25">
        <v>0</v>
      </c>
      <c r="D13" s="37">
        <v>0</v>
      </c>
      <c r="E13" s="23">
        <f t="shared" si="3"/>
        <v>0</v>
      </c>
      <c r="F13" s="37">
        <v>0</v>
      </c>
      <c r="G13" s="24">
        <f t="shared" ref="G13:G44" si="7">E13</f>
        <v>0</v>
      </c>
      <c r="H13" s="38">
        <v>0</v>
      </c>
      <c r="I13" s="49">
        <f t="shared" ref="I13:I44" si="8">G13</f>
        <v>0</v>
      </c>
      <c r="J13" s="38">
        <v>0</v>
      </c>
      <c r="K13" s="49">
        <v>0</v>
      </c>
      <c r="L13" s="38">
        <v>0</v>
      </c>
    </row>
    <row r="14" spans="1:12" x14ac:dyDescent="0.25">
      <c r="A14" s="8" t="s">
        <v>15</v>
      </c>
      <c r="B14" s="25"/>
      <c r="C14" s="25"/>
      <c r="D14" s="37"/>
      <c r="E14" s="23"/>
      <c r="F14" s="37"/>
      <c r="G14" s="24"/>
      <c r="H14" s="38"/>
      <c r="I14" s="49"/>
      <c r="J14" s="38"/>
      <c r="K14" s="49"/>
      <c r="L14" s="38"/>
    </row>
    <row r="15" spans="1:12" x14ac:dyDescent="0.25">
      <c r="A15" s="10" t="s">
        <v>16</v>
      </c>
      <c r="B15" s="25">
        <v>6.8</v>
      </c>
      <c r="C15" s="25">
        <v>8.7799999999999994</v>
      </c>
      <c r="D15" s="37">
        <f t="shared" si="2"/>
        <v>129.11764705882351</v>
      </c>
      <c r="E15" s="23">
        <v>6.97</v>
      </c>
      <c r="F15" s="37">
        <f t="shared" si="4"/>
        <v>79.384965831435082</v>
      </c>
      <c r="G15" s="24">
        <v>6.58</v>
      </c>
      <c r="H15" s="38">
        <f t="shared" si="0"/>
        <v>94.404591104734578</v>
      </c>
      <c r="I15" s="49">
        <v>6.73</v>
      </c>
      <c r="J15" s="38">
        <f t="shared" si="5"/>
        <v>102.27963525835865</v>
      </c>
      <c r="K15" s="49">
        <v>6.88</v>
      </c>
      <c r="L15" s="38">
        <f t="shared" si="1"/>
        <v>102.22882615156017</v>
      </c>
    </row>
    <row r="16" spans="1:12" ht="31.5" x14ac:dyDescent="0.25">
      <c r="A16" s="11" t="s">
        <v>17</v>
      </c>
      <c r="B16" s="25">
        <v>33.700000000000003</v>
      </c>
      <c r="C16" s="25">
        <v>20</v>
      </c>
      <c r="D16" s="37">
        <f t="shared" si="2"/>
        <v>59.347181008902069</v>
      </c>
      <c r="E16" s="23">
        <v>23.4</v>
      </c>
      <c r="F16" s="37">
        <f t="shared" si="4"/>
        <v>117</v>
      </c>
      <c r="G16" s="24">
        <v>42.1</v>
      </c>
      <c r="H16" s="38">
        <f t="shared" si="0"/>
        <v>179.91452991452994</v>
      </c>
      <c r="I16" s="49">
        <v>43.4</v>
      </c>
      <c r="J16" s="38">
        <f t="shared" si="5"/>
        <v>103.0878859857482</v>
      </c>
      <c r="K16" s="49">
        <v>44.6</v>
      </c>
      <c r="L16" s="38">
        <f t="shared" si="1"/>
        <v>102.76497695852535</v>
      </c>
    </row>
    <row r="17" spans="1:12" x14ac:dyDescent="0.25">
      <c r="A17" s="12" t="s">
        <v>18</v>
      </c>
      <c r="B17" s="25"/>
      <c r="C17" s="25"/>
      <c r="D17" s="37"/>
      <c r="E17" s="23"/>
      <c r="F17" s="37"/>
      <c r="G17" s="24"/>
      <c r="H17" s="38"/>
      <c r="I17" s="49"/>
      <c r="J17" s="38"/>
      <c r="K17" s="49"/>
      <c r="L17" s="38"/>
    </row>
    <row r="18" spans="1:12" ht="31.5" x14ac:dyDescent="0.25">
      <c r="A18" s="33" t="s">
        <v>19</v>
      </c>
      <c r="B18" s="34">
        <v>18.5</v>
      </c>
      <c r="C18" s="34">
        <f>B18</f>
        <v>18.5</v>
      </c>
      <c r="D18" s="38">
        <f t="shared" si="2"/>
        <v>100</v>
      </c>
      <c r="E18" s="23">
        <f t="shared" si="3"/>
        <v>18.5</v>
      </c>
      <c r="F18" s="38">
        <f t="shared" si="4"/>
        <v>100</v>
      </c>
      <c r="G18" s="24">
        <f t="shared" si="7"/>
        <v>18.5</v>
      </c>
      <c r="H18" s="38">
        <f t="shared" si="0"/>
        <v>100</v>
      </c>
      <c r="I18" s="49">
        <f t="shared" si="8"/>
        <v>18.5</v>
      </c>
      <c r="J18" s="38">
        <f t="shared" si="5"/>
        <v>100</v>
      </c>
      <c r="K18" s="49">
        <f t="shared" si="6"/>
        <v>18.5</v>
      </c>
      <c r="L18" s="38">
        <f t="shared" si="1"/>
        <v>100</v>
      </c>
    </row>
    <row r="19" spans="1:12" ht="31.5" x14ac:dyDescent="0.25">
      <c r="A19" s="33" t="s">
        <v>20</v>
      </c>
      <c r="B19" s="34">
        <v>31</v>
      </c>
      <c r="C19" s="34">
        <f>B19</f>
        <v>31</v>
      </c>
      <c r="D19" s="38">
        <f t="shared" si="2"/>
        <v>100</v>
      </c>
      <c r="E19" s="23">
        <f t="shared" si="3"/>
        <v>31</v>
      </c>
      <c r="F19" s="38">
        <f t="shared" si="4"/>
        <v>100</v>
      </c>
      <c r="G19" s="24">
        <f t="shared" si="7"/>
        <v>31</v>
      </c>
      <c r="H19" s="38">
        <f t="shared" si="0"/>
        <v>100</v>
      </c>
      <c r="I19" s="49">
        <f t="shared" si="8"/>
        <v>31</v>
      </c>
      <c r="J19" s="38">
        <f t="shared" si="5"/>
        <v>100</v>
      </c>
      <c r="K19" s="49">
        <f t="shared" si="6"/>
        <v>31</v>
      </c>
      <c r="L19" s="38">
        <f t="shared" si="1"/>
        <v>100</v>
      </c>
    </row>
    <row r="20" spans="1:12" ht="31.5" x14ac:dyDescent="0.25">
      <c r="A20" s="33" t="s">
        <v>21</v>
      </c>
      <c r="B20" s="34">
        <v>17.3</v>
      </c>
      <c r="C20" s="34">
        <f>B20</f>
        <v>17.3</v>
      </c>
      <c r="D20" s="38">
        <f t="shared" si="2"/>
        <v>100</v>
      </c>
      <c r="E20" s="23">
        <v>17.5</v>
      </c>
      <c r="F20" s="38">
        <f t="shared" si="4"/>
        <v>101.15606936416184</v>
      </c>
      <c r="G20" s="24">
        <v>18</v>
      </c>
      <c r="H20" s="38">
        <f t="shared" si="0"/>
        <v>102.85714285714285</v>
      </c>
      <c r="I20" s="49">
        <f>G20</f>
        <v>18</v>
      </c>
      <c r="J20" s="38">
        <f t="shared" si="5"/>
        <v>100</v>
      </c>
      <c r="K20" s="49">
        <f t="shared" si="6"/>
        <v>18</v>
      </c>
      <c r="L20" s="38">
        <f t="shared" si="1"/>
        <v>100</v>
      </c>
    </row>
    <row r="21" spans="1:12" x14ac:dyDescent="0.25">
      <c r="A21" s="33" t="s">
        <v>22</v>
      </c>
      <c r="B21" s="34">
        <v>8</v>
      </c>
      <c r="C21" s="34">
        <f>B21</f>
        <v>8</v>
      </c>
      <c r="D21" s="38">
        <f t="shared" si="2"/>
        <v>100</v>
      </c>
      <c r="E21" s="23">
        <f t="shared" si="3"/>
        <v>8</v>
      </c>
      <c r="F21" s="38">
        <f t="shared" si="4"/>
        <v>100</v>
      </c>
      <c r="G21" s="24">
        <f t="shared" si="7"/>
        <v>8</v>
      </c>
      <c r="H21" s="38">
        <f t="shared" si="0"/>
        <v>100</v>
      </c>
      <c r="I21" s="49">
        <f t="shared" si="8"/>
        <v>8</v>
      </c>
      <c r="J21" s="38">
        <f t="shared" si="5"/>
        <v>100</v>
      </c>
      <c r="K21" s="49">
        <f t="shared" si="6"/>
        <v>8</v>
      </c>
      <c r="L21" s="38">
        <f t="shared" si="1"/>
        <v>100</v>
      </c>
    </row>
    <row r="22" spans="1:12" x14ac:dyDescent="0.25">
      <c r="A22" s="33" t="s">
        <v>23</v>
      </c>
      <c r="B22" s="34">
        <v>0.4</v>
      </c>
      <c r="C22" s="34">
        <f>B22</f>
        <v>0.4</v>
      </c>
      <c r="D22" s="38">
        <f t="shared" si="2"/>
        <v>100</v>
      </c>
      <c r="E22" s="23">
        <f t="shared" si="3"/>
        <v>0.4</v>
      </c>
      <c r="F22" s="38">
        <f t="shared" si="4"/>
        <v>100</v>
      </c>
      <c r="G22" s="24">
        <f t="shared" si="7"/>
        <v>0.4</v>
      </c>
      <c r="H22" s="38">
        <f t="shared" si="0"/>
        <v>100</v>
      </c>
      <c r="I22" s="49">
        <f t="shared" si="8"/>
        <v>0.4</v>
      </c>
      <c r="J22" s="38">
        <f t="shared" si="5"/>
        <v>100</v>
      </c>
      <c r="K22" s="49">
        <f t="shared" si="6"/>
        <v>0.4</v>
      </c>
      <c r="L22" s="38">
        <f t="shared" si="1"/>
        <v>100</v>
      </c>
    </row>
    <row r="23" spans="1:12" x14ac:dyDescent="0.25">
      <c r="A23" s="33" t="s">
        <v>24</v>
      </c>
      <c r="B23" s="34">
        <v>0</v>
      </c>
      <c r="C23" s="34">
        <f t="shared" ref="C23:C27" si="9">B23</f>
        <v>0</v>
      </c>
      <c r="D23" s="38">
        <v>0</v>
      </c>
      <c r="E23" s="23">
        <f t="shared" si="3"/>
        <v>0</v>
      </c>
      <c r="F23" s="38">
        <v>0</v>
      </c>
      <c r="G23" s="24">
        <f t="shared" si="7"/>
        <v>0</v>
      </c>
      <c r="H23" s="38">
        <v>0</v>
      </c>
      <c r="I23" s="49">
        <f t="shared" si="8"/>
        <v>0</v>
      </c>
      <c r="J23" s="38">
        <v>0</v>
      </c>
      <c r="K23" s="49">
        <f t="shared" si="6"/>
        <v>0</v>
      </c>
      <c r="L23" s="38">
        <v>0</v>
      </c>
    </row>
    <row r="24" spans="1:12" ht="31.5" x14ac:dyDescent="0.25">
      <c r="A24" s="33" t="s">
        <v>25</v>
      </c>
      <c r="B24" s="34">
        <v>15</v>
      </c>
      <c r="C24" s="34">
        <f t="shared" si="9"/>
        <v>15</v>
      </c>
      <c r="D24" s="38">
        <f t="shared" si="2"/>
        <v>100</v>
      </c>
      <c r="E24" s="23">
        <f t="shared" si="3"/>
        <v>15</v>
      </c>
      <c r="F24" s="38">
        <f t="shared" si="4"/>
        <v>100</v>
      </c>
      <c r="G24" s="24">
        <f t="shared" si="7"/>
        <v>15</v>
      </c>
      <c r="H24" s="38">
        <f t="shared" si="0"/>
        <v>100</v>
      </c>
      <c r="I24" s="49">
        <f t="shared" si="8"/>
        <v>15</v>
      </c>
      <c r="J24" s="38">
        <f t="shared" si="5"/>
        <v>100</v>
      </c>
      <c r="K24" s="49">
        <f t="shared" si="6"/>
        <v>15</v>
      </c>
      <c r="L24" s="38">
        <f t="shared" si="1"/>
        <v>100</v>
      </c>
    </row>
    <row r="25" spans="1:12" x14ac:dyDescent="0.25">
      <c r="A25" s="33" t="s">
        <v>26</v>
      </c>
      <c r="B25" s="34">
        <v>537</v>
      </c>
      <c r="C25" s="34">
        <f t="shared" si="9"/>
        <v>537</v>
      </c>
      <c r="D25" s="38">
        <f t="shared" si="2"/>
        <v>100</v>
      </c>
      <c r="E25" s="23">
        <f t="shared" si="3"/>
        <v>537</v>
      </c>
      <c r="F25" s="38">
        <f t="shared" si="4"/>
        <v>100</v>
      </c>
      <c r="G25" s="24">
        <f t="shared" si="7"/>
        <v>537</v>
      </c>
      <c r="H25" s="38">
        <f t="shared" si="0"/>
        <v>100</v>
      </c>
      <c r="I25" s="49">
        <f t="shared" si="8"/>
        <v>537</v>
      </c>
      <c r="J25" s="38">
        <f t="shared" si="5"/>
        <v>100</v>
      </c>
      <c r="K25" s="49">
        <f t="shared" si="6"/>
        <v>537</v>
      </c>
      <c r="L25" s="38">
        <f t="shared" si="1"/>
        <v>100</v>
      </c>
    </row>
    <row r="26" spans="1:12" x14ac:dyDescent="0.25">
      <c r="A26" s="33" t="s">
        <v>27</v>
      </c>
      <c r="B26" s="34">
        <v>550</v>
      </c>
      <c r="C26" s="34">
        <f t="shared" si="9"/>
        <v>550</v>
      </c>
      <c r="D26" s="38">
        <f t="shared" si="2"/>
        <v>100</v>
      </c>
      <c r="E26" s="23">
        <f t="shared" si="3"/>
        <v>550</v>
      </c>
      <c r="F26" s="38">
        <f t="shared" si="4"/>
        <v>100</v>
      </c>
      <c r="G26" s="24">
        <f t="shared" si="7"/>
        <v>550</v>
      </c>
      <c r="H26" s="38">
        <f t="shared" si="0"/>
        <v>100</v>
      </c>
      <c r="I26" s="49">
        <f t="shared" si="8"/>
        <v>550</v>
      </c>
      <c r="J26" s="38">
        <f t="shared" si="5"/>
        <v>100</v>
      </c>
      <c r="K26" s="49">
        <f t="shared" si="6"/>
        <v>550</v>
      </c>
      <c r="L26" s="38">
        <f t="shared" si="1"/>
        <v>100</v>
      </c>
    </row>
    <row r="27" spans="1:12" x14ac:dyDescent="0.25">
      <c r="A27" s="33" t="s">
        <v>28</v>
      </c>
      <c r="B27" s="34">
        <v>3300</v>
      </c>
      <c r="C27" s="34">
        <f t="shared" si="9"/>
        <v>3300</v>
      </c>
      <c r="D27" s="38">
        <f t="shared" si="2"/>
        <v>100</v>
      </c>
      <c r="E27" s="23">
        <f t="shared" si="3"/>
        <v>3300</v>
      </c>
      <c r="F27" s="38">
        <f t="shared" si="4"/>
        <v>100</v>
      </c>
      <c r="G27" s="24">
        <f t="shared" si="7"/>
        <v>3300</v>
      </c>
      <c r="H27" s="38">
        <f t="shared" si="0"/>
        <v>100</v>
      </c>
      <c r="I27" s="49">
        <f t="shared" si="8"/>
        <v>3300</v>
      </c>
      <c r="J27" s="38">
        <f t="shared" si="5"/>
        <v>100</v>
      </c>
      <c r="K27" s="49">
        <f t="shared" si="6"/>
        <v>3300</v>
      </c>
      <c r="L27" s="38">
        <f t="shared" si="1"/>
        <v>100</v>
      </c>
    </row>
    <row r="28" spans="1:12" x14ac:dyDescent="0.25">
      <c r="A28" s="8" t="s">
        <v>29</v>
      </c>
      <c r="B28" s="25"/>
      <c r="C28" s="25"/>
      <c r="D28" s="37"/>
      <c r="E28" s="23"/>
      <c r="F28" s="37"/>
      <c r="G28" s="24"/>
      <c r="H28" s="38"/>
      <c r="I28" s="49"/>
      <c r="J28" s="38"/>
      <c r="K28" s="49"/>
      <c r="L28" s="38"/>
    </row>
    <row r="29" spans="1:12" ht="31.5" x14ac:dyDescent="0.25">
      <c r="A29" s="11" t="s">
        <v>30</v>
      </c>
      <c r="B29" s="25">
        <v>0</v>
      </c>
      <c r="C29" s="25">
        <f>B29</f>
        <v>0</v>
      </c>
      <c r="D29" s="37">
        <v>0</v>
      </c>
      <c r="E29" s="23">
        <f t="shared" si="3"/>
        <v>0</v>
      </c>
      <c r="F29" s="37">
        <v>0</v>
      </c>
      <c r="G29" s="24">
        <f t="shared" si="7"/>
        <v>0</v>
      </c>
      <c r="H29" s="38">
        <v>0</v>
      </c>
      <c r="I29" s="49">
        <f t="shared" si="8"/>
        <v>0</v>
      </c>
      <c r="J29" s="38">
        <v>0</v>
      </c>
      <c r="K29" s="49">
        <f t="shared" si="6"/>
        <v>0</v>
      </c>
      <c r="L29" s="38">
        <v>0</v>
      </c>
    </row>
    <row r="30" spans="1:12" ht="31.5" x14ac:dyDescent="0.25">
      <c r="A30" s="11" t="s">
        <v>31</v>
      </c>
      <c r="B30" s="25">
        <v>0</v>
      </c>
      <c r="C30" s="25">
        <f>B30</f>
        <v>0</v>
      </c>
      <c r="D30" s="37">
        <v>0</v>
      </c>
      <c r="E30" s="23">
        <f t="shared" si="3"/>
        <v>0</v>
      </c>
      <c r="F30" s="37">
        <v>0</v>
      </c>
      <c r="G30" s="24">
        <f t="shared" si="7"/>
        <v>0</v>
      </c>
      <c r="H30" s="38">
        <v>0</v>
      </c>
      <c r="I30" s="49">
        <f t="shared" si="8"/>
        <v>0</v>
      </c>
      <c r="J30" s="38">
        <v>0</v>
      </c>
      <c r="K30" s="49">
        <f t="shared" si="6"/>
        <v>0</v>
      </c>
      <c r="L30" s="38">
        <v>0</v>
      </c>
    </row>
    <row r="31" spans="1:12" x14ac:dyDescent="0.25">
      <c r="A31" s="12" t="s">
        <v>32</v>
      </c>
      <c r="B31" s="25"/>
      <c r="C31" s="25"/>
      <c r="D31" s="37"/>
      <c r="E31" s="23"/>
      <c r="F31" s="37"/>
      <c r="G31" s="24"/>
      <c r="H31" s="38"/>
      <c r="I31" s="49"/>
      <c r="J31" s="38"/>
      <c r="K31" s="49"/>
      <c r="L31" s="38"/>
    </row>
    <row r="32" spans="1:12" ht="31.5" x14ac:dyDescent="0.25">
      <c r="A32" s="11" t="s">
        <v>33</v>
      </c>
      <c r="B32" s="25">
        <v>0</v>
      </c>
      <c r="C32" s="25">
        <v>7.0000000000000007E-2</v>
      </c>
      <c r="D32" s="37">
        <v>0</v>
      </c>
      <c r="E32" s="23">
        <v>0</v>
      </c>
      <c r="F32" s="37">
        <v>0</v>
      </c>
      <c r="G32" s="24">
        <f t="shared" si="7"/>
        <v>0</v>
      </c>
      <c r="H32" s="38">
        <v>0</v>
      </c>
      <c r="I32" s="49">
        <f t="shared" si="8"/>
        <v>0</v>
      </c>
      <c r="J32" s="38">
        <v>0</v>
      </c>
      <c r="K32" s="49">
        <f t="shared" si="6"/>
        <v>0</v>
      </c>
      <c r="L32" s="38">
        <v>0</v>
      </c>
    </row>
    <row r="33" spans="1:12" ht="31.5" x14ac:dyDescent="0.25">
      <c r="A33" s="11" t="s">
        <v>34</v>
      </c>
      <c r="B33" s="25">
        <v>0</v>
      </c>
      <c r="C33" s="25">
        <v>93</v>
      </c>
      <c r="D33" s="37">
        <v>0</v>
      </c>
      <c r="E33" s="23">
        <v>0</v>
      </c>
      <c r="F33" s="37">
        <v>0</v>
      </c>
      <c r="G33" s="24">
        <f t="shared" si="7"/>
        <v>0</v>
      </c>
      <c r="H33" s="38">
        <v>0</v>
      </c>
      <c r="I33" s="49">
        <f t="shared" si="8"/>
        <v>0</v>
      </c>
      <c r="J33" s="38">
        <v>0</v>
      </c>
      <c r="K33" s="49">
        <f t="shared" si="6"/>
        <v>0</v>
      </c>
      <c r="L33" s="38">
        <v>0</v>
      </c>
    </row>
    <row r="34" spans="1:12" x14ac:dyDescent="0.25">
      <c r="A34" s="12" t="s">
        <v>35</v>
      </c>
      <c r="B34" s="25"/>
      <c r="C34" s="25"/>
      <c r="D34" s="37"/>
      <c r="E34" s="23"/>
      <c r="F34" s="37"/>
      <c r="G34" s="24"/>
      <c r="H34" s="38"/>
      <c r="I34" s="49"/>
      <c r="J34" s="38"/>
      <c r="K34" s="49"/>
      <c r="L34" s="38"/>
    </row>
    <row r="35" spans="1:12" ht="31.5" x14ac:dyDescent="0.25">
      <c r="A35" s="11" t="s">
        <v>36</v>
      </c>
      <c r="B35" s="25">
        <v>1350</v>
      </c>
      <c r="C35" s="25">
        <f>B35</f>
        <v>1350</v>
      </c>
      <c r="D35" s="37">
        <f t="shared" si="2"/>
        <v>100</v>
      </c>
      <c r="E35" s="23">
        <v>1450</v>
      </c>
      <c r="F35" s="37">
        <f t="shared" si="4"/>
        <v>107.40740740740742</v>
      </c>
      <c r="G35" s="24">
        <v>1550</v>
      </c>
      <c r="H35" s="38">
        <f t="shared" si="0"/>
        <v>106.89655172413792</v>
      </c>
      <c r="I35" s="49">
        <v>1600</v>
      </c>
      <c r="J35" s="38">
        <f t="shared" si="5"/>
        <v>103.2258064516129</v>
      </c>
      <c r="K35" s="49">
        <f t="shared" si="6"/>
        <v>1600</v>
      </c>
      <c r="L35" s="38">
        <f t="shared" si="1"/>
        <v>100</v>
      </c>
    </row>
    <row r="36" spans="1:12" ht="31.5" x14ac:dyDescent="0.25">
      <c r="A36" s="11" t="s">
        <v>37</v>
      </c>
      <c r="B36" s="25">
        <v>555</v>
      </c>
      <c r="C36" s="25">
        <f>C35/C8</f>
        <v>553.27868852459017</v>
      </c>
      <c r="D36" s="37">
        <f t="shared" si="2"/>
        <v>99.68985378821445</v>
      </c>
      <c r="E36" s="23">
        <f>E35/2.4</f>
        <v>604.16666666666674</v>
      </c>
      <c r="F36" s="37">
        <f t="shared" si="4"/>
        <v>109.19753086419755</v>
      </c>
      <c r="G36" s="24">
        <f>G35/2.5</f>
        <v>620</v>
      </c>
      <c r="H36" s="38">
        <f t="shared" si="0"/>
        <v>102.6206896551724</v>
      </c>
      <c r="I36" s="49">
        <f>I35/2.55</f>
        <v>627.45098039215691</v>
      </c>
      <c r="J36" s="38">
        <f t="shared" si="5"/>
        <v>101.20177103099306</v>
      </c>
      <c r="K36" s="49">
        <f>K35/2.55</f>
        <v>627.45098039215691</v>
      </c>
      <c r="L36" s="38">
        <f t="shared" si="1"/>
        <v>100</v>
      </c>
    </row>
    <row r="37" spans="1:12" ht="47.25" x14ac:dyDescent="0.25">
      <c r="A37" s="11" t="s">
        <v>38</v>
      </c>
      <c r="B37" s="25">
        <f t="shared" ref="B37" si="10">B35</f>
        <v>1350</v>
      </c>
      <c r="C37" s="25">
        <f t="shared" ref="C37:C44" si="11">B37</f>
        <v>1350</v>
      </c>
      <c r="D37" s="25">
        <f t="shared" ref="D37:F37" si="12">D35</f>
        <v>100</v>
      </c>
      <c r="E37" s="23">
        <f>E35</f>
        <v>1450</v>
      </c>
      <c r="F37" s="25">
        <f t="shared" si="12"/>
        <v>107.40740740740742</v>
      </c>
      <c r="G37" s="24">
        <f>G35</f>
        <v>1550</v>
      </c>
      <c r="H37" s="38">
        <f t="shared" si="0"/>
        <v>106.89655172413792</v>
      </c>
      <c r="I37" s="49">
        <f>I35</f>
        <v>1600</v>
      </c>
      <c r="J37" s="38">
        <f t="shared" si="5"/>
        <v>103.2258064516129</v>
      </c>
      <c r="K37" s="49">
        <f>K35</f>
        <v>1600</v>
      </c>
      <c r="L37" s="38">
        <f t="shared" si="1"/>
        <v>100</v>
      </c>
    </row>
    <row r="38" spans="1:12" ht="31.5" x14ac:dyDescent="0.25">
      <c r="A38" s="11" t="s">
        <v>39</v>
      </c>
      <c r="B38" s="25">
        <v>12</v>
      </c>
      <c r="C38" s="25">
        <v>64</v>
      </c>
      <c r="D38" s="37">
        <f t="shared" si="2"/>
        <v>533.33333333333326</v>
      </c>
      <c r="E38" s="23">
        <f t="shared" si="3"/>
        <v>64</v>
      </c>
      <c r="F38" s="37">
        <f t="shared" si="4"/>
        <v>100</v>
      </c>
      <c r="G38" s="24">
        <v>68</v>
      </c>
      <c r="H38" s="38">
        <f t="shared" si="0"/>
        <v>106.25</v>
      </c>
      <c r="I38" s="49">
        <v>75</v>
      </c>
      <c r="J38" s="38">
        <f t="shared" si="5"/>
        <v>110.29411764705883</v>
      </c>
      <c r="K38" s="49">
        <f t="shared" si="6"/>
        <v>75</v>
      </c>
      <c r="L38" s="38">
        <f t="shared" si="1"/>
        <v>100</v>
      </c>
    </row>
    <row r="39" spans="1:12" ht="31.5" x14ac:dyDescent="0.25">
      <c r="A39" s="11" t="s">
        <v>40</v>
      </c>
      <c r="B39" s="25">
        <v>1405</v>
      </c>
      <c r="C39" s="25">
        <v>1393</v>
      </c>
      <c r="D39" s="37">
        <f t="shared" si="2"/>
        <v>99.14590747330962</v>
      </c>
      <c r="E39" s="23">
        <f t="shared" si="3"/>
        <v>1393</v>
      </c>
      <c r="F39" s="37">
        <f t="shared" si="4"/>
        <v>100</v>
      </c>
      <c r="G39" s="24">
        <f t="shared" si="7"/>
        <v>1393</v>
      </c>
      <c r="H39" s="38">
        <f t="shared" si="0"/>
        <v>100</v>
      </c>
      <c r="I39" s="49">
        <f t="shared" si="8"/>
        <v>1393</v>
      </c>
      <c r="J39" s="38">
        <f t="shared" si="5"/>
        <v>100</v>
      </c>
      <c r="K39" s="49">
        <f t="shared" si="6"/>
        <v>1393</v>
      </c>
      <c r="L39" s="38">
        <f t="shared" si="1"/>
        <v>100</v>
      </c>
    </row>
    <row r="40" spans="1:12" ht="31.5" x14ac:dyDescent="0.25">
      <c r="A40" s="11" t="s">
        <v>41</v>
      </c>
      <c r="B40" s="25">
        <v>21900</v>
      </c>
      <c r="C40" s="25">
        <f>((1393*7500)+(1007*11984))/1000</f>
        <v>22515.387999999999</v>
      </c>
      <c r="D40" s="37">
        <f t="shared" si="2"/>
        <v>102.80999086757991</v>
      </c>
      <c r="E40" s="23">
        <f>((1393*7800)+(1007*12200))/1000</f>
        <v>23150.799999999999</v>
      </c>
      <c r="F40" s="37">
        <f t="shared" si="4"/>
        <v>102.82212325188445</v>
      </c>
      <c r="G40" s="24">
        <f>((1393*8100)+(1007*12500))/1000</f>
        <v>23870.799999999999</v>
      </c>
      <c r="H40" s="38">
        <f t="shared" si="0"/>
        <v>103.11004371339219</v>
      </c>
      <c r="I40" s="49">
        <f>((1393*8500)+(1007*12800))/1000</f>
        <v>24730.1</v>
      </c>
      <c r="J40" s="38">
        <f t="shared" si="5"/>
        <v>103.59979556613099</v>
      </c>
      <c r="K40" s="49">
        <f>((1393*8800)+(1007*13100))/1000</f>
        <v>25450.1</v>
      </c>
      <c r="L40" s="38">
        <f t="shared" si="1"/>
        <v>102.91143181790612</v>
      </c>
    </row>
    <row r="41" spans="1:12" x14ac:dyDescent="0.25">
      <c r="A41" s="11" t="s">
        <v>42</v>
      </c>
      <c r="B41" s="25">
        <f>B40/B8/12</f>
        <v>749.17898193760266</v>
      </c>
      <c r="C41" s="25">
        <f>C40/C8/12</f>
        <v>768.96816939890698</v>
      </c>
      <c r="D41" s="37">
        <f t="shared" si="2"/>
        <v>102.6414498989445</v>
      </c>
      <c r="E41" s="25">
        <f>E40/E8/12</f>
        <v>790.66939890710375</v>
      </c>
      <c r="F41" s="37">
        <f t="shared" si="4"/>
        <v>102.82212325188445</v>
      </c>
      <c r="G41" s="24">
        <f t="shared" si="7"/>
        <v>790.66939890710375</v>
      </c>
      <c r="H41" s="38">
        <f t="shared" si="0"/>
        <v>100</v>
      </c>
      <c r="I41" s="49">
        <f t="shared" si="8"/>
        <v>790.66939890710375</v>
      </c>
      <c r="J41" s="38">
        <f t="shared" si="5"/>
        <v>100</v>
      </c>
      <c r="K41" s="49">
        <f t="shared" si="6"/>
        <v>790.66939890710375</v>
      </c>
      <c r="L41" s="38">
        <f t="shared" si="1"/>
        <v>100</v>
      </c>
    </row>
    <row r="42" spans="1:12" ht="47.25" x14ac:dyDescent="0.25">
      <c r="A42" s="11" t="s">
        <v>43</v>
      </c>
      <c r="B42" s="25">
        <v>7140</v>
      </c>
      <c r="C42" s="25">
        <f t="shared" si="11"/>
        <v>7140</v>
      </c>
      <c r="D42" s="37">
        <f t="shared" si="2"/>
        <v>100</v>
      </c>
      <c r="E42" s="23">
        <f t="shared" si="3"/>
        <v>7140</v>
      </c>
      <c r="F42" s="37">
        <f t="shared" si="4"/>
        <v>100</v>
      </c>
      <c r="G42" s="24">
        <f t="shared" si="7"/>
        <v>7140</v>
      </c>
      <c r="H42" s="38">
        <f t="shared" si="0"/>
        <v>100</v>
      </c>
      <c r="I42" s="49">
        <f t="shared" si="8"/>
        <v>7140</v>
      </c>
      <c r="J42" s="38">
        <f t="shared" si="5"/>
        <v>100</v>
      </c>
      <c r="K42" s="49">
        <f t="shared" si="6"/>
        <v>7140</v>
      </c>
      <c r="L42" s="38">
        <f t="shared" si="1"/>
        <v>100</v>
      </c>
    </row>
    <row r="43" spans="1:12" ht="47.25" x14ac:dyDescent="0.25">
      <c r="A43" s="11" t="s">
        <v>61</v>
      </c>
      <c r="B43" s="25">
        <v>0</v>
      </c>
      <c r="C43" s="25">
        <f t="shared" si="11"/>
        <v>0</v>
      </c>
      <c r="D43" s="37">
        <v>0</v>
      </c>
      <c r="E43" s="23">
        <f t="shared" si="3"/>
        <v>0</v>
      </c>
      <c r="F43" s="37">
        <v>0</v>
      </c>
      <c r="G43" s="24">
        <f t="shared" si="7"/>
        <v>0</v>
      </c>
      <c r="H43" s="38">
        <v>0</v>
      </c>
      <c r="I43" s="49">
        <f t="shared" si="8"/>
        <v>0</v>
      </c>
      <c r="J43" s="38">
        <v>0</v>
      </c>
      <c r="K43" s="49">
        <f t="shared" si="6"/>
        <v>0</v>
      </c>
      <c r="L43" s="38">
        <v>0</v>
      </c>
    </row>
    <row r="44" spans="1:12" ht="31.5" x14ac:dyDescent="0.25">
      <c r="A44" s="11" t="s">
        <v>44</v>
      </c>
      <c r="B44" s="26">
        <v>59</v>
      </c>
      <c r="C44" s="25">
        <f t="shared" si="11"/>
        <v>59</v>
      </c>
      <c r="D44" s="37">
        <f t="shared" si="2"/>
        <v>100</v>
      </c>
      <c r="E44" s="23">
        <f t="shared" si="3"/>
        <v>59</v>
      </c>
      <c r="F44" s="37">
        <f t="shared" si="4"/>
        <v>100</v>
      </c>
      <c r="G44" s="24">
        <f t="shared" si="7"/>
        <v>59</v>
      </c>
      <c r="H44" s="38">
        <f t="shared" si="0"/>
        <v>100</v>
      </c>
      <c r="I44" s="49">
        <f t="shared" si="8"/>
        <v>59</v>
      </c>
      <c r="J44" s="38">
        <f t="shared" si="5"/>
        <v>100</v>
      </c>
      <c r="K44" s="49">
        <f t="shared" si="6"/>
        <v>59</v>
      </c>
      <c r="L44" s="38">
        <f t="shared" si="1"/>
        <v>100</v>
      </c>
    </row>
    <row r="45" spans="1:12" x14ac:dyDescent="0.25">
      <c r="A45" s="50"/>
      <c r="B45" s="50"/>
      <c r="C45" s="50"/>
      <c r="D45" s="50"/>
      <c r="E45" s="50"/>
      <c r="F45" s="50"/>
      <c r="G45" s="50"/>
      <c r="H45" s="51"/>
    </row>
  </sheetData>
  <mergeCells count="11">
    <mergeCell ref="A45:H45"/>
    <mergeCell ref="K1:L1"/>
    <mergeCell ref="A2:L2"/>
    <mergeCell ref="A4:L4"/>
    <mergeCell ref="A6:A7"/>
    <mergeCell ref="C6:D6"/>
    <mergeCell ref="E6:F6"/>
    <mergeCell ref="G6:H6"/>
    <mergeCell ref="I6:J6"/>
    <mergeCell ref="K6:L6"/>
    <mergeCell ref="A3:L3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topLeftCell="A22" zoomScale="85" zoomScaleNormal="85" workbookViewId="0">
      <selection activeCell="A32" sqref="A32"/>
    </sheetView>
  </sheetViews>
  <sheetFormatPr defaultRowHeight="15.75" x14ac:dyDescent="0.25"/>
  <cols>
    <col min="1" max="1" width="49.5703125" style="22" bestFit="1" customWidth="1"/>
    <col min="2" max="2" width="11.85546875" style="22" hidden="1" customWidth="1"/>
    <col min="3" max="3" width="12.140625" style="22" customWidth="1"/>
    <col min="4" max="4" width="11.28515625" style="22" customWidth="1"/>
    <col min="5" max="5" width="12.5703125" style="22" customWidth="1"/>
    <col min="6" max="6" width="11.28515625" style="22" customWidth="1"/>
    <col min="7" max="7" width="12" style="22" customWidth="1"/>
    <col min="8" max="8" width="11.28515625" style="22" customWidth="1"/>
    <col min="9" max="9" width="13.28515625" style="22" customWidth="1"/>
    <col min="10" max="10" width="11.28515625" style="22" customWidth="1"/>
    <col min="11" max="11" width="13" style="22" customWidth="1"/>
    <col min="12" max="12" width="11.28515625" style="22" customWidth="1"/>
  </cols>
  <sheetData>
    <row r="1" spans="1:12" x14ac:dyDescent="0.25">
      <c r="K1" s="64" t="s">
        <v>50</v>
      </c>
      <c r="L1" s="64"/>
    </row>
    <row r="2" spans="1:12" ht="27" customHeight="1" x14ac:dyDescent="0.25">
      <c r="A2" s="65" t="s">
        <v>59</v>
      </c>
      <c r="B2" s="65"/>
      <c r="C2" s="65"/>
      <c r="D2" s="65"/>
      <c r="E2" s="65"/>
      <c r="F2" s="65"/>
      <c r="G2" s="65"/>
      <c r="H2" s="65"/>
      <c r="I2" s="66"/>
      <c r="J2" s="66"/>
      <c r="K2" s="66"/>
      <c r="L2" s="66"/>
    </row>
    <row r="3" spans="1:12" ht="27" customHeight="1" x14ac:dyDescent="0.25">
      <c r="A3" s="65" t="s">
        <v>56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2" ht="27" customHeight="1" x14ac:dyDescent="0.25">
      <c r="A4" s="65" t="s">
        <v>60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2" x14ac:dyDescent="0.25">
      <c r="A5" s="13"/>
      <c r="B5" s="13"/>
      <c r="C5" s="14"/>
      <c r="D5" s="15"/>
      <c r="E5" s="14"/>
      <c r="F5" s="15"/>
      <c r="G5" s="14"/>
      <c r="H5" s="15"/>
      <c r="I5" s="16"/>
      <c r="J5" s="17"/>
      <c r="K5" s="16"/>
      <c r="L5" s="17"/>
    </row>
    <row r="6" spans="1:12" x14ac:dyDescent="0.25">
      <c r="A6" s="56" t="s">
        <v>1</v>
      </c>
      <c r="B6" s="3"/>
      <c r="C6" s="58" t="s">
        <v>52</v>
      </c>
      <c r="D6" s="59"/>
      <c r="E6" s="58" t="s">
        <v>53</v>
      </c>
      <c r="F6" s="59"/>
      <c r="G6" s="60" t="s">
        <v>2</v>
      </c>
      <c r="H6" s="67"/>
      <c r="I6" s="60" t="s">
        <v>3</v>
      </c>
      <c r="J6" s="67"/>
      <c r="K6" s="60" t="s">
        <v>54</v>
      </c>
      <c r="L6" s="67"/>
    </row>
    <row r="7" spans="1:12" ht="31.5" x14ac:dyDescent="0.25">
      <c r="A7" s="57"/>
      <c r="B7" s="4">
        <v>2014</v>
      </c>
      <c r="C7" s="5" t="s">
        <v>4</v>
      </c>
      <c r="D7" s="6" t="s">
        <v>5</v>
      </c>
      <c r="E7" s="5" t="s">
        <v>4</v>
      </c>
      <c r="F7" s="7" t="s">
        <v>7</v>
      </c>
      <c r="G7" s="8" t="s">
        <v>6</v>
      </c>
      <c r="H7" s="9" t="s">
        <v>8</v>
      </c>
      <c r="I7" s="8" t="s">
        <v>6</v>
      </c>
      <c r="J7" s="9" t="s">
        <v>45</v>
      </c>
      <c r="K7" s="8" t="s">
        <v>6</v>
      </c>
      <c r="L7" s="9" t="s">
        <v>55</v>
      </c>
    </row>
    <row r="8" spans="1:12" x14ac:dyDescent="0.25">
      <c r="A8" s="10" t="s">
        <v>9</v>
      </c>
      <c r="B8" s="31">
        <f>'Таблица 1'!B8</f>
        <v>2.4359999999999999</v>
      </c>
      <c r="C8" s="31">
        <v>2.4</v>
      </c>
      <c r="D8" s="31">
        <f>'Таблица 1'!D8</f>
        <v>100.42</v>
      </c>
      <c r="E8" s="31">
        <f>'Таблица 1'!E8</f>
        <v>2.44</v>
      </c>
      <c r="F8" s="39">
        <f>E8/C8*100</f>
        <v>101.66666666666666</v>
      </c>
      <c r="G8" s="31">
        <f>'Таблица 1'!G8</f>
        <v>2.46</v>
      </c>
      <c r="H8" s="39">
        <f t="shared" ref="H8:H41" si="0">G8/E8*100</f>
        <v>100.81967213114753</v>
      </c>
      <c r="I8" s="31">
        <f>'Таблица 1'!I8</f>
        <v>2.4900000000000002</v>
      </c>
      <c r="J8" s="40">
        <f t="shared" ref="J8:J41" si="1">I8/G8*100</f>
        <v>101.21951219512195</v>
      </c>
      <c r="K8" s="31">
        <f>'Таблица 1'!K8</f>
        <v>2.4900000000000002</v>
      </c>
      <c r="L8" s="40">
        <f t="shared" ref="L8:L41" si="2">K8/I8*100</f>
        <v>100</v>
      </c>
    </row>
    <row r="9" spans="1:12" x14ac:dyDescent="0.25">
      <c r="A9" s="10" t="s">
        <v>46</v>
      </c>
      <c r="B9" s="18">
        <v>0.2</v>
      </c>
      <c r="C9" s="31">
        <f>B9</f>
        <v>0.2</v>
      </c>
      <c r="D9" s="39">
        <f t="shared" ref="D9" si="3">C9/B9*100</f>
        <v>100</v>
      </c>
      <c r="E9" s="31">
        <v>0</v>
      </c>
      <c r="F9" s="39">
        <f>E9/C9*100</f>
        <v>0</v>
      </c>
      <c r="G9" s="41">
        <v>0</v>
      </c>
      <c r="H9" s="39">
        <v>0</v>
      </c>
      <c r="I9" s="32">
        <v>0</v>
      </c>
      <c r="J9" s="40">
        <v>0</v>
      </c>
      <c r="K9" s="32">
        <v>0</v>
      </c>
      <c r="L9" s="40">
        <v>0</v>
      </c>
    </row>
    <row r="10" spans="1:12" x14ac:dyDescent="0.25">
      <c r="A10" s="11" t="s">
        <v>51</v>
      </c>
      <c r="B10" s="31">
        <f>'Таблица 1'!B12</f>
        <v>485</v>
      </c>
      <c r="C10" s="31">
        <v>198</v>
      </c>
      <c r="D10" s="31">
        <f>'Таблица 1'!D12</f>
        <v>40.824742268041234</v>
      </c>
      <c r="E10" s="31">
        <f>'Таблица 1'!E12</f>
        <v>198</v>
      </c>
      <c r="F10" s="39">
        <f t="shared" ref="F10:F41" si="4">E10/C10*100</f>
        <v>100</v>
      </c>
      <c r="G10" s="31">
        <f>'Таблица 1'!G12</f>
        <v>185</v>
      </c>
      <c r="H10" s="39">
        <f t="shared" si="0"/>
        <v>93.434343434343432</v>
      </c>
      <c r="I10" s="31">
        <f>'Таблица 1'!I12</f>
        <v>174</v>
      </c>
      <c r="J10" s="40">
        <f>I10/G10*100</f>
        <v>94.054054054054063</v>
      </c>
      <c r="K10" s="31">
        <f>'Таблица 1'!K12</f>
        <v>174</v>
      </c>
      <c r="L10" s="40">
        <f t="shared" si="2"/>
        <v>100</v>
      </c>
    </row>
    <row r="11" spans="1:12" ht="31.5" x14ac:dyDescent="0.25">
      <c r="A11" s="11" t="s">
        <v>47</v>
      </c>
      <c r="B11" s="32">
        <f>'Таблица 1'!B11</f>
        <v>57</v>
      </c>
      <c r="C11" s="32">
        <f>'Таблица 1'!C11</f>
        <v>22.9</v>
      </c>
      <c r="D11" s="32">
        <f>'Таблица 1'!D11</f>
        <v>40.175438596491226</v>
      </c>
      <c r="E11" s="32">
        <f>'Таблица 1'!E11</f>
        <v>22.9</v>
      </c>
      <c r="F11" s="39">
        <f t="shared" si="4"/>
        <v>100</v>
      </c>
      <c r="G11" s="32">
        <f>'Таблица 1'!G11</f>
        <v>22.5</v>
      </c>
      <c r="H11" s="39">
        <f t="shared" si="0"/>
        <v>98.253275109170318</v>
      </c>
      <c r="I11" s="32">
        <f>'Таблица 1'!I11</f>
        <v>22.3</v>
      </c>
      <c r="J11" s="40">
        <f t="shared" si="1"/>
        <v>99.111111111111114</v>
      </c>
      <c r="K11" s="32">
        <f>'Таблица 1'!K11</f>
        <v>22.3</v>
      </c>
      <c r="L11" s="40">
        <f t="shared" si="2"/>
        <v>100</v>
      </c>
    </row>
    <row r="12" spans="1:12" x14ac:dyDescent="0.25">
      <c r="A12" s="8" t="s">
        <v>15</v>
      </c>
      <c r="B12" s="19"/>
      <c r="C12" s="32"/>
      <c r="D12" s="39"/>
      <c r="E12" s="32"/>
      <c r="F12" s="39"/>
      <c r="G12" s="32"/>
      <c r="H12" s="39"/>
      <c r="I12" s="32"/>
      <c r="J12" s="40"/>
      <c r="K12" s="32"/>
      <c r="L12" s="40"/>
    </row>
    <row r="13" spans="1:12" x14ac:dyDescent="0.25">
      <c r="A13" s="10" t="s">
        <v>16</v>
      </c>
      <c r="B13" s="21">
        <f>'Таблица 1'!B15</f>
        <v>6.8</v>
      </c>
      <c r="C13" s="21">
        <f>'Таблица 1'!C15</f>
        <v>8.7799999999999994</v>
      </c>
      <c r="D13" s="21">
        <f>'Таблица 1'!D15</f>
        <v>129.11764705882351</v>
      </c>
      <c r="E13" s="21">
        <f>'Таблица 1'!E15</f>
        <v>6.97</v>
      </c>
      <c r="F13" s="39">
        <f t="shared" si="4"/>
        <v>79.384965831435082</v>
      </c>
      <c r="G13" s="21">
        <f>'Таблица 1'!G15</f>
        <v>6.58</v>
      </c>
      <c r="H13" s="39">
        <f t="shared" si="0"/>
        <v>94.404591104734578</v>
      </c>
      <c r="I13" s="21">
        <f>'Таблица 1'!I15</f>
        <v>6.73</v>
      </c>
      <c r="J13" s="40">
        <f t="shared" si="1"/>
        <v>102.27963525835865</v>
      </c>
      <c r="K13" s="21">
        <f>'Таблица 1'!K15</f>
        <v>6.88</v>
      </c>
      <c r="L13" s="40">
        <f t="shared" si="2"/>
        <v>102.22882615156017</v>
      </c>
    </row>
    <row r="14" spans="1:12" ht="31.5" x14ac:dyDescent="0.25">
      <c r="A14" s="11" t="s">
        <v>17</v>
      </c>
      <c r="B14" s="21">
        <f>'Таблица 1'!B16</f>
        <v>33.700000000000003</v>
      </c>
      <c r="C14" s="21">
        <f>'Таблица 1'!C16</f>
        <v>20</v>
      </c>
      <c r="D14" s="21">
        <f>'Таблица 1'!D16</f>
        <v>59.347181008902069</v>
      </c>
      <c r="E14" s="21">
        <f>'Таблица 1'!E16</f>
        <v>23.4</v>
      </c>
      <c r="F14" s="39">
        <f t="shared" si="4"/>
        <v>117</v>
      </c>
      <c r="G14" s="21">
        <f>'Таблица 1'!G16</f>
        <v>42.1</v>
      </c>
      <c r="H14" s="39">
        <f t="shared" si="0"/>
        <v>179.91452991452994</v>
      </c>
      <c r="I14" s="21">
        <f>'Таблица 1'!I16</f>
        <v>43.4</v>
      </c>
      <c r="J14" s="40">
        <f t="shared" si="1"/>
        <v>103.0878859857482</v>
      </c>
      <c r="K14" s="21">
        <f>'Таблица 1'!K16</f>
        <v>44.6</v>
      </c>
      <c r="L14" s="40">
        <f t="shared" si="2"/>
        <v>102.76497695852535</v>
      </c>
    </row>
    <row r="15" spans="1:12" x14ac:dyDescent="0.25">
      <c r="A15" s="12" t="s">
        <v>18</v>
      </c>
      <c r="B15" s="19"/>
      <c r="C15" s="32"/>
      <c r="D15" s="39"/>
      <c r="E15" s="32"/>
      <c r="F15" s="39"/>
      <c r="G15" s="32"/>
      <c r="H15" s="39"/>
      <c r="I15" s="32"/>
      <c r="J15" s="40"/>
      <c r="K15" s="32"/>
      <c r="L15" s="40"/>
    </row>
    <row r="16" spans="1:12" ht="31.5" x14ac:dyDescent="0.25">
      <c r="A16" s="11" t="s">
        <v>19</v>
      </c>
      <c r="B16" s="20">
        <f>'Таблица 1'!B18</f>
        <v>18.5</v>
      </c>
      <c r="C16" s="32">
        <f>'Таблица 1'!C18</f>
        <v>18.5</v>
      </c>
      <c r="D16" s="32">
        <f>'Таблица 1'!D18</f>
        <v>100</v>
      </c>
      <c r="E16" s="32">
        <f>'Таблица 1'!E18</f>
        <v>18.5</v>
      </c>
      <c r="F16" s="39">
        <f t="shared" si="4"/>
        <v>100</v>
      </c>
      <c r="G16" s="32">
        <f>'Таблица 1'!G18</f>
        <v>18.5</v>
      </c>
      <c r="H16" s="39">
        <f t="shared" si="0"/>
        <v>100</v>
      </c>
      <c r="I16" s="32">
        <f>'Таблица 1'!I18</f>
        <v>18.5</v>
      </c>
      <c r="J16" s="40">
        <f t="shared" si="1"/>
        <v>100</v>
      </c>
      <c r="K16" s="32">
        <f>'Таблица 1'!K18</f>
        <v>18.5</v>
      </c>
      <c r="L16" s="40">
        <f t="shared" si="2"/>
        <v>100</v>
      </c>
    </row>
    <row r="17" spans="1:12" ht="31.5" x14ac:dyDescent="0.25">
      <c r="A17" s="11" t="s">
        <v>20</v>
      </c>
      <c r="B17" s="20">
        <f>'Таблица 1'!B19</f>
        <v>31</v>
      </c>
      <c r="C17" s="32">
        <f>'Таблица 1'!C19</f>
        <v>31</v>
      </c>
      <c r="D17" s="32">
        <f>'Таблица 1'!D19</f>
        <v>100</v>
      </c>
      <c r="E17" s="32">
        <f>'Таблица 1'!E19</f>
        <v>31</v>
      </c>
      <c r="F17" s="39">
        <f t="shared" si="4"/>
        <v>100</v>
      </c>
      <c r="G17" s="32">
        <f>'Таблица 1'!G19</f>
        <v>31</v>
      </c>
      <c r="H17" s="39">
        <f t="shared" si="0"/>
        <v>100</v>
      </c>
      <c r="I17" s="32">
        <f>'Таблица 1'!I19</f>
        <v>31</v>
      </c>
      <c r="J17" s="40">
        <f t="shared" si="1"/>
        <v>100</v>
      </c>
      <c r="K17" s="32">
        <f>'Таблица 1'!K19</f>
        <v>31</v>
      </c>
      <c r="L17" s="40">
        <f t="shared" si="2"/>
        <v>100</v>
      </c>
    </row>
    <row r="18" spans="1:12" ht="31.5" x14ac:dyDescent="0.25">
      <c r="A18" s="11" t="s">
        <v>48</v>
      </c>
      <c r="B18" s="20">
        <f>'Таблица 1'!B20</f>
        <v>17.3</v>
      </c>
      <c r="C18" s="32">
        <f>'Таблица 1'!C20</f>
        <v>17.3</v>
      </c>
      <c r="D18" s="32">
        <f>'Таблица 1'!D20</f>
        <v>100</v>
      </c>
      <c r="E18" s="32">
        <f>'Таблица 1'!E20</f>
        <v>17.5</v>
      </c>
      <c r="F18" s="39">
        <f t="shared" si="4"/>
        <v>101.15606936416184</v>
      </c>
      <c r="G18" s="32">
        <f>'Таблица 1'!G20</f>
        <v>18</v>
      </c>
      <c r="H18" s="39">
        <f t="shared" si="0"/>
        <v>102.85714285714285</v>
      </c>
      <c r="I18" s="32">
        <f>'Таблица 1'!I20</f>
        <v>18</v>
      </c>
      <c r="J18" s="40">
        <f t="shared" si="1"/>
        <v>100</v>
      </c>
      <c r="K18" s="32">
        <f>'Таблица 1'!K20</f>
        <v>18</v>
      </c>
      <c r="L18" s="40">
        <f t="shared" si="2"/>
        <v>100</v>
      </c>
    </row>
    <row r="19" spans="1:12" x14ac:dyDescent="0.25">
      <c r="A19" s="11" t="s">
        <v>22</v>
      </c>
      <c r="B19" s="20">
        <f>'Таблица 1'!B21</f>
        <v>8</v>
      </c>
      <c r="C19" s="32">
        <f>'Таблица 1'!C21</f>
        <v>8</v>
      </c>
      <c r="D19" s="32">
        <f>'Таблица 1'!D21</f>
        <v>100</v>
      </c>
      <c r="E19" s="32">
        <f>'Таблица 1'!E21</f>
        <v>8</v>
      </c>
      <c r="F19" s="39">
        <f t="shared" si="4"/>
        <v>100</v>
      </c>
      <c r="G19" s="32">
        <f>'Таблица 1'!G21</f>
        <v>8</v>
      </c>
      <c r="H19" s="39">
        <f t="shared" si="0"/>
        <v>100</v>
      </c>
      <c r="I19" s="32">
        <f>'Таблица 1'!I21</f>
        <v>8</v>
      </c>
      <c r="J19" s="40">
        <f t="shared" si="1"/>
        <v>100</v>
      </c>
      <c r="K19" s="32">
        <f>'Таблица 1'!K21</f>
        <v>8</v>
      </c>
      <c r="L19" s="40">
        <f t="shared" si="2"/>
        <v>100</v>
      </c>
    </row>
    <row r="20" spans="1:12" x14ac:dyDescent="0.25">
      <c r="A20" s="11" t="s">
        <v>23</v>
      </c>
      <c r="B20" s="20">
        <f>'Таблица 1'!B22</f>
        <v>0.4</v>
      </c>
      <c r="C20" s="32">
        <f>'Таблица 1'!C22</f>
        <v>0.4</v>
      </c>
      <c r="D20" s="32">
        <f>'Таблица 1'!D22</f>
        <v>100</v>
      </c>
      <c r="E20" s="32">
        <f>'Таблица 1'!E22</f>
        <v>0.4</v>
      </c>
      <c r="F20" s="39">
        <f t="shared" si="4"/>
        <v>100</v>
      </c>
      <c r="G20" s="32">
        <f>'Таблица 1'!G22</f>
        <v>0.4</v>
      </c>
      <c r="H20" s="39">
        <f t="shared" si="0"/>
        <v>100</v>
      </c>
      <c r="I20" s="32">
        <f>'Таблица 1'!I22</f>
        <v>0.4</v>
      </c>
      <c r="J20" s="40">
        <f t="shared" si="1"/>
        <v>100</v>
      </c>
      <c r="K20" s="32">
        <f>'Таблица 1'!K22</f>
        <v>0.4</v>
      </c>
      <c r="L20" s="40">
        <f t="shared" si="2"/>
        <v>100</v>
      </c>
    </row>
    <row r="21" spans="1:12" x14ac:dyDescent="0.25">
      <c r="A21" s="11" t="s">
        <v>24</v>
      </c>
      <c r="B21" s="20">
        <f>'Таблица 1'!B23</f>
        <v>0</v>
      </c>
      <c r="C21" s="32">
        <f>'Таблица 1'!C23</f>
        <v>0</v>
      </c>
      <c r="D21" s="32">
        <f>'Таблица 1'!D23</f>
        <v>0</v>
      </c>
      <c r="E21" s="32">
        <f>'Таблица 1'!E23</f>
        <v>0</v>
      </c>
      <c r="F21" s="39">
        <v>0</v>
      </c>
      <c r="G21" s="32">
        <f>'Таблица 1'!G23</f>
        <v>0</v>
      </c>
      <c r="H21" s="39">
        <v>0</v>
      </c>
      <c r="I21" s="32">
        <f>'Таблица 1'!I23</f>
        <v>0</v>
      </c>
      <c r="J21" s="40">
        <v>0</v>
      </c>
      <c r="K21" s="32">
        <f>'Таблица 1'!K23</f>
        <v>0</v>
      </c>
      <c r="L21" s="40">
        <v>0</v>
      </c>
    </row>
    <row r="22" spans="1:12" ht="31.5" x14ac:dyDescent="0.25">
      <c r="A22" s="11" t="s">
        <v>25</v>
      </c>
      <c r="B22" s="20">
        <f>'Таблица 1'!B24</f>
        <v>15</v>
      </c>
      <c r="C22" s="32">
        <f>'Таблица 1'!C24</f>
        <v>15</v>
      </c>
      <c r="D22" s="32">
        <f>'Таблица 1'!D24</f>
        <v>100</v>
      </c>
      <c r="E22" s="32">
        <f>'Таблица 1'!E24</f>
        <v>15</v>
      </c>
      <c r="F22" s="39">
        <f t="shared" si="4"/>
        <v>100</v>
      </c>
      <c r="G22" s="32">
        <f>'Таблица 1'!G24</f>
        <v>15</v>
      </c>
      <c r="H22" s="39">
        <f t="shared" si="0"/>
        <v>100</v>
      </c>
      <c r="I22" s="32">
        <f>'Таблица 1'!I24</f>
        <v>15</v>
      </c>
      <c r="J22" s="40">
        <f t="shared" si="1"/>
        <v>100</v>
      </c>
      <c r="K22" s="32">
        <f>'Таблица 1'!K24</f>
        <v>15</v>
      </c>
      <c r="L22" s="40">
        <f t="shared" si="2"/>
        <v>100</v>
      </c>
    </row>
    <row r="23" spans="1:12" x14ac:dyDescent="0.25">
      <c r="A23" s="11" t="s">
        <v>26</v>
      </c>
      <c r="B23" s="20">
        <f>'Таблица 1'!B25</f>
        <v>537</v>
      </c>
      <c r="C23" s="32">
        <f>'Таблица 1'!C25</f>
        <v>537</v>
      </c>
      <c r="D23" s="32">
        <f>'Таблица 1'!D25</f>
        <v>100</v>
      </c>
      <c r="E23" s="32">
        <f>'Таблица 1'!E25</f>
        <v>537</v>
      </c>
      <c r="F23" s="39">
        <f t="shared" si="4"/>
        <v>100</v>
      </c>
      <c r="G23" s="32">
        <f>'Таблица 1'!G25</f>
        <v>537</v>
      </c>
      <c r="H23" s="39">
        <f t="shared" si="0"/>
        <v>100</v>
      </c>
      <c r="I23" s="32">
        <f>'Таблица 1'!I25</f>
        <v>537</v>
      </c>
      <c r="J23" s="40">
        <f t="shared" si="1"/>
        <v>100</v>
      </c>
      <c r="K23" s="32">
        <f>'Таблица 1'!K25</f>
        <v>537</v>
      </c>
      <c r="L23" s="40">
        <f t="shared" si="2"/>
        <v>100</v>
      </c>
    </row>
    <row r="24" spans="1:12" x14ac:dyDescent="0.25">
      <c r="A24" s="11" t="s">
        <v>27</v>
      </c>
      <c r="B24" s="20">
        <f>'Таблица 1'!B26</f>
        <v>550</v>
      </c>
      <c r="C24" s="32">
        <f>'Таблица 1'!C26</f>
        <v>550</v>
      </c>
      <c r="D24" s="32">
        <f>'Таблица 1'!D26</f>
        <v>100</v>
      </c>
      <c r="E24" s="32">
        <f>'Таблица 1'!E26</f>
        <v>550</v>
      </c>
      <c r="F24" s="39">
        <f t="shared" si="4"/>
        <v>100</v>
      </c>
      <c r="G24" s="32">
        <f>'Таблица 1'!G26</f>
        <v>550</v>
      </c>
      <c r="H24" s="39">
        <f t="shared" si="0"/>
        <v>100</v>
      </c>
      <c r="I24" s="32">
        <f>'Таблица 1'!I26</f>
        <v>550</v>
      </c>
      <c r="J24" s="40">
        <f t="shared" si="1"/>
        <v>100</v>
      </c>
      <c r="K24" s="32">
        <f>'Таблица 1'!K26</f>
        <v>550</v>
      </c>
      <c r="L24" s="40">
        <f t="shared" si="2"/>
        <v>100</v>
      </c>
    </row>
    <row r="25" spans="1:12" x14ac:dyDescent="0.25">
      <c r="A25" s="11" t="s">
        <v>28</v>
      </c>
      <c r="B25" s="20">
        <f>'Таблица 1'!B27</f>
        <v>3300</v>
      </c>
      <c r="C25" s="32">
        <f>'Таблица 1'!C27</f>
        <v>3300</v>
      </c>
      <c r="D25" s="32">
        <f>'Таблица 1'!D27</f>
        <v>100</v>
      </c>
      <c r="E25" s="32">
        <f>'Таблица 1'!E27</f>
        <v>3300</v>
      </c>
      <c r="F25" s="39">
        <f t="shared" si="4"/>
        <v>100</v>
      </c>
      <c r="G25" s="32">
        <f>'Таблица 1'!G27</f>
        <v>3300</v>
      </c>
      <c r="H25" s="39">
        <f t="shared" si="0"/>
        <v>100</v>
      </c>
      <c r="I25" s="32">
        <f>'Таблица 1'!I27</f>
        <v>3300</v>
      </c>
      <c r="J25" s="40">
        <f t="shared" si="1"/>
        <v>100</v>
      </c>
      <c r="K25" s="32">
        <f>'Таблица 1'!K27</f>
        <v>3300</v>
      </c>
      <c r="L25" s="40">
        <f t="shared" si="2"/>
        <v>100</v>
      </c>
    </row>
    <row r="26" spans="1:12" x14ac:dyDescent="0.25">
      <c r="A26" s="8" t="s">
        <v>29</v>
      </c>
      <c r="B26" s="20"/>
      <c r="C26" s="32"/>
      <c r="D26" s="39"/>
      <c r="E26" s="32"/>
      <c r="F26" s="39"/>
      <c r="G26" s="32"/>
      <c r="H26" s="39"/>
      <c r="I26" s="32"/>
      <c r="J26" s="40"/>
      <c r="K26" s="32"/>
      <c r="L26" s="40"/>
    </row>
    <row r="27" spans="1:12" ht="31.5" x14ac:dyDescent="0.25">
      <c r="A27" s="11" t="s">
        <v>30</v>
      </c>
      <c r="B27" s="20">
        <f>'Таблица 1'!B29</f>
        <v>0</v>
      </c>
      <c r="C27" s="32">
        <f>'Таблица 1'!C29</f>
        <v>0</v>
      </c>
      <c r="D27" s="32">
        <f>'Таблица 1'!D29</f>
        <v>0</v>
      </c>
      <c r="E27" s="32">
        <f>'Таблица 1'!E29</f>
        <v>0</v>
      </c>
      <c r="F27" s="39">
        <v>0</v>
      </c>
      <c r="G27" s="32">
        <f>'Таблица 1'!G29</f>
        <v>0</v>
      </c>
      <c r="H27" s="39">
        <v>0</v>
      </c>
      <c r="I27" s="32">
        <f>'Таблица 1'!I29</f>
        <v>0</v>
      </c>
      <c r="J27" s="40">
        <v>0</v>
      </c>
      <c r="K27" s="32">
        <f>'Таблица 1'!K29</f>
        <v>0</v>
      </c>
      <c r="L27" s="40">
        <v>0</v>
      </c>
    </row>
    <row r="28" spans="1:12" ht="31.5" x14ac:dyDescent="0.25">
      <c r="A28" s="11" t="s">
        <v>31</v>
      </c>
      <c r="B28" s="20">
        <f>'Таблица 1'!B30</f>
        <v>0</v>
      </c>
      <c r="C28" s="32">
        <f>'Таблица 1'!C30</f>
        <v>0</v>
      </c>
      <c r="D28" s="32">
        <f>'Таблица 1'!D30</f>
        <v>0</v>
      </c>
      <c r="E28" s="32">
        <f>'Таблица 1'!E30</f>
        <v>0</v>
      </c>
      <c r="F28" s="39">
        <v>0</v>
      </c>
      <c r="G28" s="32">
        <f>'Таблица 1'!G30</f>
        <v>0</v>
      </c>
      <c r="H28" s="39">
        <v>0</v>
      </c>
      <c r="I28" s="32">
        <f>'Таблица 1'!I30</f>
        <v>0</v>
      </c>
      <c r="J28" s="40">
        <v>0</v>
      </c>
      <c r="K28" s="32">
        <f>'Таблица 1'!K30</f>
        <v>0</v>
      </c>
      <c r="L28" s="40">
        <v>0</v>
      </c>
    </row>
    <row r="29" spans="1:12" x14ac:dyDescent="0.25">
      <c r="A29" s="12" t="s">
        <v>32</v>
      </c>
      <c r="B29" s="19"/>
      <c r="C29" s="32"/>
      <c r="D29" s="39"/>
      <c r="E29" s="32"/>
      <c r="F29" s="39"/>
      <c r="G29" s="32"/>
      <c r="H29" s="39"/>
      <c r="I29" s="32"/>
      <c r="J29" s="40"/>
      <c r="K29" s="32"/>
      <c r="L29" s="40"/>
    </row>
    <row r="30" spans="1:12" x14ac:dyDescent="0.25">
      <c r="A30" s="11" t="s">
        <v>33</v>
      </c>
      <c r="B30" s="32">
        <f>'Таблица 1'!B32</f>
        <v>0</v>
      </c>
      <c r="C30" s="32">
        <f>'Таблица 1'!C32</f>
        <v>7.0000000000000007E-2</v>
      </c>
      <c r="D30" s="32">
        <f>'Таблица 1'!D32</f>
        <v>0</v>
      </c>
      <c r="E30" s="32">
        <f>'Таблица 1'!E32</f>
        <v>0</v>
      </c>
      <c r="F30" s="39">
        <f t="shared" si="4"/>
        <v>0</v>
      </c>
      <c r="G30" s="32">
        <f>'Таблица 1'!G32</f>
        <v>0</v>
      </c>
      <c r="H30" s="39">
        <v>0</v>
      </c>
      <c r="I30" s="32">
        <f>'Таблица 1'!I32</f>
        <v>0</v>
      </c>
      <c r="J30" s="40">
        <v>0</v>
      </c>
      <c r="K30" s="32">
        <f>'Таблица 1'!K32</f>
        <v>0</v>
      </c>
      <c r="L30" s="40">
        <v>0</v>
      </c>
    </row>
    <row r="31" spans="1:12" x14ac:dyDescent="0.25">
      <c r="A31" s="12" t="s">
        <v>35</v>
      </c>
      <c r="B31" s="19"/>
      <c r="C31" s="32"/>
      <c r="D31" s="39"/>
      <c r="E31" s="32"/>
      <c r="F31" s="39"/>
      <c r="G31" s="32"/>
      <c r="H31" s="39"/>
      <c r="I31" s="32"/>
      <c r="J31" s="40"/>
      <c r="K31" s="32"/>
      <c r="L31" s="40"/>
    </row>
    <row r="32" spans="1:12" x14ac:dyDescent="0.25">
      <c r="A32" s="11" t="s">
        <v>36</v>
      </c>
      <c r="B32" s="32">
        <f>'Таблица 1'!B35</f>
        <v>1350</v>
      </c>
      <c r="C32" s="32">
        <f>'Таблица 1'!C35</f>
        <v>1350</v>
      </c>
      <c r="D32" s="32">
        <f>'Таблица 1'!D35</f>
        <v>100</v>
      </c>
      <c r="E32" s="32">
        <f>'Таблица 1'!E35</f>
        <v>1450</v>
      </c>
      <c r="F32" s="39">
        <f>E32/C32*100</f>
        <v>107.40740740740742</v>
      </c>
      <c r="G32" s="32">
        <f>'Таблица 1'!G35</f>
        <v>1550</v>
      </c>
      <c r="H32" s="39">
        <f t="shared" si="0"/>
        <v>106.89655172413792</v>
      </c>
      <c r="I32" s="32">
        <f>'Таблица 1'!I35</f>
        <v>1600</v>
      </c>
      <c r="J32" s="40">
        <f t="shared" si="1"/>
        <v>103.2258064516129</v>
      </c>
      <c r="K32" s="32">
        <f>'Таблица 1'!K35</f>
        <v>1600</v>
      </c>
      <c r="L32" s="40">
        <f t="shared" si="2"/>
        <v>100</v>
      </c>
    </row>
    <row r="33" spans="1:12" ht="31.5" x14ac:dyDescent="0.25">
      <c r="A33" s="11" t="s">
        <v>37</v>
      </c>
      <c r="B33" s="32">
        <f>'Таблица 1'!B36</f>
        <v>555</v>
      </c>
      <c r="C33" s="32">
        <f>'Таблица 1'!C36</f>
        <v>553.27868852459017</v>
      </c>
      <c r="D33" s="32">
        <f>'Таблица 1'!D36</f>
        <v>99.68985378821445</v>
      </c>
      <c r="E33" s="32">
        <f>'Таблица 1'!E36</f>
        <v>604.16666666666674</v>
      </c>
      <c r="F33" s="39">
        <f t="shared" si="4"/>
        <v>109.19753086419755</v>
      </c>
      <c r="G33" s="32">
        <f>'Таблица 1'!G36</f>
        <v>620</v>
      </c>
      <c r="H33" s="39">
        <f t="shared" si="0"/>
        <v>102.6206896551724</v>
      </c>
      <c r="I33" s="32">
        <f>'Таблица 1'!I36</f>
        <v>627.45098039215691</v>
      </c>
      <c r="J33" s="40">
        <f t="shared" si="1"/>
        <v>101.20177103099306</v>
      </c>
      <c r="K33" s="32">
        <f>'Таблица 1'!K36</f>
        <v>627.45098039215691</v>
      </c>
      <c r="L33" s="40">
        <f t="shared" si="2"/>
        <v>100</v>
      </c>
    </row>
    <row r="34" spans="1:12" x14ac:dyDescent="0.25">
      <c r="A34" s="11" t="s">
        <v>49</v>
      </c>
      <c r="B34" s="32">
        <v>0</v>
      </c>
      <c r="C34" s="32">
        <v>0</v>
      </c>
      <c r="D34" s="32">
        <v>0</v>
      </c>
      <c r="E34" s="32">
        <v>0</v>
      </c>
      <c r="F34" s="39">
        <v>0</v>
      </c>
      <c r="G34" s="32">
        <v>0</v>
      </c>
      <c r="H34" s="39">
        <v>0</v>
      </c>
      <c r="I34" s="32">
        <v>0</v>
      </c>
      <c r="J34" s="40">
        <v>0</v>
      </c>
      <c r="K34" s="32">
        <v>0</v>
      </c>
      <c r="L34" s="40">
        <v>0</v>
      </c>
    </row>
    <row r="35" spans="1:12" ht="31.5" x14ac:dyDescent="0.25">
      <c r="A35" s="11" t="s">
        <v>38</v>
      </c>
      <c r="B35" s="32">
        <f>'Таблица 1'!B37</f>
        <v>1350</v>
      </c>
      <c r="C35" s="32">
        <f>'Таблица 1'!C37</f>
        <v>1350</v>
      </c>
      <c r="D35" s="32">
        <f>'Таблица 1'!D37</f>
        <v>100</v>
      </c>
      <c r="E35" s="32">
        <f>'Таблица 1'!E37</f>
        <v>1450</v>
      </c>
      <c r="F35" s="39">
        <f t="shared" si="4"/>
        <v>107.40740740740742</v>
      </c>
      <c r="G35" s="32">
        <f>'Таблица 1'!G37</f>
        <v>1550</v>
      </c>
      <c r="H35" s="39">
        <f t="shared" si="0"/>
        <v>106.89655172413792</v>
      </c>
      <c r="I35" s="32">
        <f>'Таблица 1'!I37</f>
        <v>1600</v>
      </c>
      <c r="J35" s="40">
        <f t="shared" si="1"/>
        <v>103.2258064516129</v>
      </c>
      <c r="K35" s="32">
        <f>'Таблица 1'!K37</f>
        <v>1600</v>
      </c>
      <c r="L35" s="40">
        <f t="shared" si="2"/>
        <v>100</v>
      </c>
    </row>
    <row r="36" spans="1:12" ht="31.5" x14ac:dyDescent="0.25">
      <c r="A36" s="11" t="s">
        <v>39</v>
      </c>
      <c r="B36" s="32">
        <f>'Таблица 1'!B38</f>
        <v>12</v>
      </c>
      <c r="C36" s="32">
        <f>'Таблица 1'!C38</f>
        <v>64</v>
      </c>
      <c r="D36" s="32">
        <f>'Таблица 1'!D38</f>
        <v>533.33333333333326</v>
      </c>
      <c r="E36" s="32">
        <f>'Таблица 1'!E38</f>
        <v>64</v>
      </c>
      <c r="F36" s="39">
        <f t="shared" si="4"/>
        <v>100</v>
      </c>
      <c r="G36" s="32">
        <f>'Таблица 1'!G38</f>
        <v>68</v>
      </c>
      <c r="H36" s="39">
        <f t="shared" si="0"/>
        <v>106.25</v>
      </c>
      <c r="I36" s="32">
        <f>'Таблица 1'!I38</f>
        <v>75</v>
      </c>
      <c r="J36" s="40">
        <f t="shared" si="1"/>
        <v>110.29411764705883</v>
      </c>
      <c r="K36" s="32">
        <f>'Таблица 1'!K38</f>
        <v>75</v>
      </c>
      <c r="L36" s="40">
        <f t="shared" si="2"/>
        <v>100</v>
      </c>
    </row>
    <row r="37" spans="1:12" ht="31.5" x14ac:dyDescent="0.25">
      <c r="A37" s="11" t="s">
        <v>40</v>
      </c>
      <c r="B37" s="32">
        <f>'Таблица 1'!B39</f>
        <v>1405</v>
      </c>
      <c r="C37" s="32">
        <f>'Таблица 1'!C39</f>
        <v>1393</v>
      </c>
      <c r="D37" s="32">
        <f>'Таблица 1'!D39</f>
        <v>99.14590747330962</v>
      </c>
      <c r="E37" s="32">
        <f>'Таблица 1'!E39</f>
        <v>1393</v>
      </c>
      <c r="F37" s="39">
        <f t="shared" si="4"/>
        <v>100</v>
      </c>
      <c r="G37" s="32">
        <f>'Таблица 1'!G39</f>
        <v>1393</v>
      </c>
      <c r="H37" s="39">
        <f t="shared" si="0"/>
        <v>100</v>
      </c>
      <c r="I37" s="32">
        <f>'Таблица 1'!I39</f>
        <v>1393</v>
      </c>
      <c r="J37" s="40">
        <f t="shared" si="1"/>
        <v>100</v>
      </c>
      <c r="K37" s="32">
        <f>'Таблица 1'!K39</f>
        <v>1393</v>
      </c>
      <c r="L37" s="40">
        <f t="shared" si="2"/>
        <v>100</v>
      </c>
    </row>
    <row r="38" spans="1:12" ht="31.5" x14ac:dyDescent="0.25">
      <c r="A38" s="11" t="s">
        <v>41</v>
      </c>
      <c r="B38" s="32">
        <f>'Таблица 1'!B40</f>
        <v>21900</v>
      </c>
      <c r="C38" s="32">
        <f>'Таблица 1'!C40</f>
        <v>22515.387999999999</v>
      </c>
      <c r="D38" s="32">
        <f>'Таблица 1'!D40</f>
        <v>102.80999086757991</v>
      </c>
      <c r="E38" s="32">
        <f>'Таблица 1'!E40</f>
        <v>23150.799999999999</v>
      </c>
      <c r="F38" s="39">
        <f t="shared" si="4"/>
        <v>102.82212325188445</v>
      </c>
      <c r="G38" s="32">
        <f>'Таблица 1'!G40</f>
        <v>23870.799999999999</v>
      </c>
      <c r="H38" s="39">
        <f t="shared" si="0"/>
        <v>103.11004371339219</v>
      </c>
      <c r="I38" s="32">
        <f>'Таблица 1'!I40</f>
        <v>24730.1</v>
      </c>
      <c r="J38" s="40">
        <f t="shared" si="1"/>
        <v>103.59979556613099</v>
      </c>
      <c r="K38" s="32">
        <f>'Таблица 1'!K40</f>
        <v>25450.1</v>
      </c>
      <c r="L38" s="40">
        <f t="shared" si="2"/>
        <v>102.91143181790612</v>
      </c>
    </row>
    <row r="39" spans="1:12" x14ac:dyDescent="0.25">
      <c r="A39" s="11" t="s">
        <v>42</v>
      </c>
      <c r="B39" s="32">
        <f>'Таблица 1'!B41</f>
        <v>749.17898193760266</v>
      </c>
      <c r="C39" s="32">
        <f>'Таблица 1'!C41</f>
        <v>768.96816939890698</v>
      </c>
      <c r="D39" s="32">
        <f>'Таблица 1'!D41</f>
        <v>102.6414498989445</v>
      </c>
      <c r="E39" s="32">
        <f>'Таблица 1'!E41</f>
        <v>790.66939890710375</v>
      </c>
      <c r="F39" s="39">
        <f t="shared" si="4"/>
        <v>102.82212325188445</v>
      </c>
      <c r="G39" s="32">
        <f>'Таблица 1'!G41</f>
        <v>790.66939890710375</v>
      </c>
      <c r="H39" s="39">
        <f t="shared" si="0"/>
        <v>100</v>
      </c>
      <c r="I39" s="32">
        <f>'Таблица 1'!I41</f>
        <v>790.66939890710375</v>
      </c>
      <c r="J39" s="40">
        <f t="shared" si="1"/>
        <v>100</v>
      </c>
      <c r="K39" s="32">
        <f>'Таблица 1'!K41</f>
        <v>790.66939890710375</v>
      </c>
      <c r="L39" s="40">
        <f t="shared" si="2"/>
        <v>100</v>
      </c>
    </row>
    <row r="40" spans="1:12" ht="31.5" x14ac:dyDescent="0.25">
      <c r="A40" s="11" t="s">
        <v>43</v>
      </c>
      <c r="B40" s="32">
        <f>'Таблица 1'!B42</f>
        <v>7140</v>
      </c>
      <c r="C40" s="32">
        <f>'Таблица 1'!C42</f>
        <v>7140</v>
      </c>
      <c r="D40" s="32">
        <f>'Таблица 1'!D42</f>
        <v>100</v>
      </c>
      <c r="E40" s="32">
        <f>'Таблица 1'!E42</f>
        <v>7140</v>
      </c>
      <c r="F40" s="39">
        <f t="shared" si="4"/>
        <v>100</v>
      </c>
      <c r="G40" s="32">
        <f>'Таблица 1'!G42</f>
        <v>7140</v>
      </c>
      <c r="H40" s="39">
        <f t="shared" si="0"/>
        <v>100</v>
      </c>
      <c r="I40" s="32">
        <f>'Таблица 1'!I42</f>
        <v>7140</v>
      </c>
      <c r="J40" s="40">
        <f t="shared" si="1"/>
        <v>100</v>
      </c>
      <c r="K40" s="32">
        <f>'Таблица 1'!K42</f>
        <v>7140</v>
      </c>
      <c r="L40" s="40">
        <f t="shared" si="2"/>
        <v>100</v>
      </c>
    </row>
    <row r="41" spans="1:12" ht="31.5" x14ac:dyDescent="0.25">
      <c r="A41" s="11" t="s">
        <v>44</v>
      </c>
      <c r="B41" s="32">
        <f>'Таблица 1'!B44</f>
        <v>59</v>
      </c>
      <c r="C41" s="32">
        <f>'Таблица 1'!C44</f>
        <v>59</v>
      </c>
      <c r="D41" s="32">
        <f>'Таблица 1'!D44</f>
        <v>100</v>
      </c>
      <c r="E41" s="32">
        <f>'Таблица 1'!E44</f>
        <v>59</v>
      </c>
      <c r="F41" s="39">
        <f t="shared" si="4"/>
        <v>100</v>
      </c>
      <c r="G41" s="32">
        <f>'Таблица 1'!G44</f>
        <v>59</v>
      </c>
      <c r="H41" s="39">
        <f t="shared" si="0"/>
        <v>100</v>
      </c>
      <c r="I41" s="32">
        <f>'Таблица 1'!I44</f>
        <v>59</v>
      </c>
      <c r="J41" s="40">
        <f t="shared" si="1"/>
        <v>100</v>
      </c>
      <c r="K41" s="32">
        <f>'Таблица 1'!K44</f>
        <v>59</v>
      </c>
      <c r="L41" s="40">
        <f t="shared" si="2"/>
        <v>100</v>
      </c>
    </row>
  </sheetData>
  <mergeCells count="10">
    <mergeCell ref="K1:L1"/>
    <mergeCell ref="A2:L2"/>
    <mergeCell ref="A6:A7"/>
    <mergeCell ref="C6:D6"/>
    <mergeCell ref="E6:F6"/>
    <mergeCell ref="G6:H6"/>
    <mergeCell ref="I6:J6"/>
    <mergeCell ref="K6:L6"/>
    <mergeCell ref="A3:L3"/>
    <mergeCell ref="A4:L4"/>
  </mergeCells>
  <pageMargins left="0.7" right="0.7" top="0.75" bottom="0.75" header="0.3" footer="0.3"/>
  <pageSetup paperSize="9" scale="4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2016-10-19T03:42:43Z</dcterms:modified>
</cp:coreProperties>
</file>