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№ 30 от 28.07.2022\Новая папка\"/>
    </mc:Choice>
  </mc:AlternateContent>
  <bookViews>
    <workbookView xWindow="0" yWindow="120" windowWidth="16380" windowHeight="7515"/>
  </bookViews>
  <sheets>
    <sheet name="математика" sheetId="4" r:id="rId1"/>
  </sheets>
  <definedNames>
    <definedName name="_xlnm._FilterDatabase" localSheetId="0" hidden="1">математика!$A$18:$V$177</definedName>
    <definedName name="vДіастолічний">#REF!</definedName>
    <definedName name="vСистоличний">#REF!</definedName>
    <definedName name="vЧас_Дата">#REF!</definedName>
    <definedName name="vЧастота_серцевих_скорочень">#REF!</definedName>
    <definedName name="_xlnm.Print_Titles" localSheetId="0">математика!$A:$O,математика!$18:$18</definedName>
    <definedName name="_xlnm.Print_Area" localSheetId="0">математика!$A$1:$V$177</definedName>
  </definedNames>
  <calcPr calcId="152511"/>
</workbook>
</file>

<file path=xl/calcChain.xml><?xml version="1.0" encoding="utf-8"?>
<calcChain xmlns="http://schemas.openxmlformats.org/spreadsheetml/2006/main">
  <c r="N176" i="4" l="1"/>
  <c r="N160" i="4"/>
  <c r="N142" i="4"/>
  <c r="S135" i="4"/>
  <c r="P135" i="4"/>
  <c r="M135" i="4"/>
  <c r="U134" i="4"/>
  <c r="U133" i="4" s="1"/>
  <c r="T134" i="4"/>
  <c r="T133" i="4" s="1"/>
  <c r="R134" i="4"/>
  <c r="R133" i="4" s="1"/>
  <c r="R132" i="4" s="1"/>
  <c r="R131" i="4" s="1"/>
  <c r="Q134" i="4"/>
  <c r="O134" i="4"/>
  <c r="O133" i="4" s="1"/>
  <c r="N134" i="4"/>
  <c r="N133" i="4" s="1"/>
  <c r="N79" i="4"/>
  <c r="N75" i="4"/>
  <c r="N42" i="4"/>
  <c r="N40" i="4"/>
  <c r="N30" i="4"/>
  <c r="P134" i="4" l="1"/>
  <c r="S133" i="4"/>
  <c r="R130" i="4"/>
  <c r="Q133" i="4"/>
  <c r="M134" i="4"/>
  <c r="U132" i="4"/>
  <c r="O132" i="4"/>
  <c r="M133" i="4"/>
  <c r="T132" i="4"/>
  <c r="S134" i="4"/>
  <c r="N132" i="4"/>
  <c r="N86" i="4"/>
  <c r="N84" i="4"/>
  <c r="N82" i="4"/>
  <c r="O131" i="4" l="1"/>
  <c r="R129" i="4"/>
  <c r="U131" i="4"/>
  <c r="P133" i="4"/>
  <c r="Q132" i="4"/>
  <c r="S132" i="4"/>
  <c r="T131" i="4"/>
  <c r="M132" i="4"/>
  <c r="N131" i="4"/>
  <c r="O130" i="4" l="1"/>
  <c r="O129" i="4" s="1"/>
  <c r="N130" i="4"/>
  <c r="U130" i="4"/>
  <c r="T130" i="4"/>
  <c r="S131" i="4"/>
  <c r="M131" i="4"/>
  <c r="P132" i="4"/>
  <c r="Q131" i="4"/>
  <c r="N112" i="4"/>
  <c r="N63" i="4"/>
  <c r="N44" i="4"/>
  <c r="Q130" i="4" l="1"/>
  <c r="U129" i="4"/>
  <c r="S130" i="4"/>
  <c r="N129" i="4"/>
  <c r="M130" i="4"/>
  <c r="P131" i="4"/>
  <c r="T129" i="4"/>
  <c r="P130" i="4" l="1"/>
  <c r="S129" i="4"/>
  <c r="M129" i="4"/>
  <c r="Q129" i="4"/>
  <c r="T40" i="4"/>
  <c r="Q40" i="4"/>
  <c r="P129" i="4" l="1"/>
  <c r="M56" i="4"/>
  <c r="Q56" i="4"/>
  <c r="P56" i="4" s="1"/>
  <c r="T56" i="4"/>
  <c r="S56" i="4" s="1"/>
  <c r="U55" i="4" l="1"/>
  <c r="T55" i="4"/>
  <c r="R55" i="4"/>
  <c r="Q55" i="4"/>
  <c r="O55" i="4"/>
  <c r="N55" i="4"/>
  <c r="U54" i="4" l="1"/>
  <c r="U53" i="4" s="1"/>
  <c r="U52" i="4" s="1"/>
  <c r="U51" i="4" s="1"/>
  <c r="U50" i="4" s="1"/>
  <c r="S55" i="4"/>
  <c r="N54" i="4"/>
  <c r="R54" i="4"/>
  <c r="Q54" i="4"/>
  <c r="Q53" i="4" s="1"/>
  <c r="O54" i="4"/>
  <c r="M55" i="4"/>
  <c r="P55" i="4"/>
  <c r="T54" i="4"/>
  <c r="R53" i="4" l="1"/>
  <c r="R52" i="4" s="1"/>
  <c r="N53" i="4"/>
  <c r="M54" i="4"/>
  <c r="P54" i="4"/>
  <c r="O53" i="4"/>
  <c r="S54" i="4"/>
  <c r="T53" i="4"/>
  <c r="Q52" i="4"/>
  <c r="N52" i="4" l="1"/>
  <c r="P53" i="4"/>
  <c r="R51" i="4"/>
  <c r="O52" i="4"/>
  <c r="M53" i="4"/>
  <c r="S53" i="4"/>
  <c r="T52" i="4"/>
  <c r="P52" i="4"/>
  <c r="Q51" i="4"/>
  <c r="N51" i="4" l="1"/>
  <c r="R50" i="4"/>
  <c r="O51" i="4"/>
  <c r="M52" i="4"/>
  <c r="P51" i="4"/>
  <c r="Q50" i="4"/>
  <c r="S52" i="4"/>
  <c r="T51" i="4"/>
  <c r="N50" i="4" l="1"/>
  <c r="P50" i="4"/>
  <c r="O50" i="4"/>
  <c r="M51" i="4"/>
  <c r="S51" i="4"/>
  <c r="T50" i="4"/>
  <c r="S50" i="4" l="1"/>
  <c r="M50" i="4"/>
  <c r="S79" i="4"/>
  <c r="P79" i="4"/>
  <c r="M79" i="4"/>
  <c r="U78" i="4"/>
  <c r="T78" i="4"/>
  <c r="R78" i="4"/>
  <c r="Q78" i="4"/>
  <c r="O78" i="4"/>
  <c r="N78" i="4"/>
  <c r="S77" i="4"/>
  <c r="P77" i="4"/>
  <c r="M77" i="4"/>
  <c r="U76" i="4"/>
  <c r="T76" i="4"/>
  <c r="R76" i="4"/>
  <c r="Q76" i="4"/>
  <c r="O76" i="4"/>
  <c r="N76" i="4"/>
  <c r="M78" i="4" l="1"/>
  <c r="P78" i="4"/>
  <c r="P76" i="4"/>
  <c r="S78" i="4"/>
  <c r="M76" i="4"/>
  <c r="S76" i="4"/>
  <c r="S157" i="4"/>
  <c r="P157" i="4"/>
  <c r="M157" i="4"/>
  <c r="U156" i="4"/>
  <c r="U155" i="4" s="1"/>
  <c r="T156" i="4"/>
  <c r="R156" i="4"/>
  <c r="Q156" i="4"/>
  <c r="O156" i="4"/>
  <c r="N156" i="4"/>
  <c r="O155" i="4" l="1"/>
  <c r="M156" i="4"/>
  <c r="T155" i="4"/>
  <c r="R155" i="4"/>
  <c r="P156" i="4"/>
  <c r="N155" i="4"/>
  <c r="S156" i="4"/>
  <c r="Q155" i="4"/>
  <c r="S155" i="4" l="1"/>
  <c r="P155" i="4"/>
  <c r="M155" i="4"/>
  <c r="U167" i="4"/>
  <c r="T167" i="4"/>
  <c r="R167" i="4"/>
  <c r="Q167" i="4"/>
  <c r="O167" i="4"/>
  <c r="N167" i="4"/>
  <c r="P167" i="4" l="1"/>
  <c r="S167" i="4"/>
  <c r="S176" i="4"/>
  <c r="P176" i="4"/>
  <c r="M176" i="4"/>
  <c r="U175" i="4"/>
  <c r="T175" i="4"/>
  <c r="R175" i="4"/>
  <c r="Q175" i="4"/>
  <c r="O175" i="4"/>
  <c r="N175" i="4"/>
  <c r="S168" i="4"/>
  <c r="P168" i="4"/>
  <c r="M168" i="4"/>
  <c r="U166" i="4"/>
  <c r="R166" i="4"/>
  <c r="O166" i="4"/>
  <c r="Q166" i="4"/>
  <c r="S160" i="4"/>
  <c r="P160" i="4"/>
  <c r="M160" i="4"/>
  <c r="U159" i="4"/>
  <c r="T159" i="4"/>
  <c r="R159" i="4"/>
  <c r="Q159" i="4"/>
  <c r="O159" i="4"/>
  <c r="N159" i="4"/>
  <c r="S149" i="4"/>
  <c r="P149" i="4"/>
  <c r="M149" i="4"/>
  <c r="U148" i="4"/>
  <c r="T148" i="4"/>
  <c r="R148" i="4"/>
  <c r="Q148" i="4"/>
  <c r="O148" i="4"/>
  <c r="N148" i="4"/>
  <c r="S144" i="4"/>
  <c r="P144" i="4"/>
  <c r="M144" i="4"/>
  <c r="U143" i="4"/>
  <c r="T143" i="4"/>
  <c r="R143" i="4"/>
  <c r="Q143" i="4"/>
  <c r="O143" i="4"/>
  <c r="N143" i="4"/>
  <c r="S142" i="4"/>
  <c r="P142" i="4"/>
  <c r="M142" i="4"/>
  <c r="U141" i="4"/>
  <c r="T141" i="4"/>
  <c r="R141" i="4"/>
  <c r="Q141" i="4"/>
  <c r="O141" i="4"/>
  <c r="N141" i="4"/>
  <c r="S127" i="4"/>
  <c r="P127" i="4"/>
  <c r="M127" i="4"/>
  <c r="U126" i="4"/>
  <c r="T126" i="4"/>
  <c r="R126" i="4"/>
  <c r="Q126" i="4"/>
  <c r="O126" i="4"/>
  <c r="N126" i="4"/>
  <c r="S120" i="4"/>
  <c r="P120" i="4"/>
  <c r="M120" i="4"/>
  <c r="U119" i="4"/>
  <c r="T119" i="4"/>
  <c r="R119" i="4"/>
  <c r="Q119" i="4"/>
  <c r="O119" i="4"/>
  <c r="N119" i="4"/>
  <c r="S112" i="4"/>
  <c r="P112" i="4"/>
  <c r="M112" i="4"/>
  <c r="U111" i="4"/>
  <c r="T111" i="4"/>
  <c r="R111" i="4"/>
  <c r="Q111" i="4"/>
  <c r="O111" i="4"/>
  <c r="N111" i="4"/>
  <c r="S104" i="4"/>
  <c r="P104" i="4"/>
  <c r="M104" i="4"/>
  <c r="U103" i="4"/>
  <c r="T103" i="4"/>
  <c r="R103" i="4"/>
  <c r="Q103" i="4"/>
  <c r="O103" i="4"/>
  <c r="N103" i="4"/>
  <c r="S102" i="4"/>
  <c r="P102" i="4"/>
  <c r="M102" i="4"/>
  <c r="U101" i="4"/>
  <c r="T101" i="4"/>
  <c r="R101" i="4"/>
  <c r="Q101" i="4"/>
  <c r="O101" i="4"/>
  <c r="N101" i="4"/>
  <c r="S94" i="4"/>
  <c r="P94" i="4"/>
  <c r="M94" i="4"/>
  <c r="U93" i="4"/>
  <c r="T93" i="4"/>
  <c r="R93" i="4"/>
  <c r="Q93" i="4"/>
  <c r="O93" i="4"/>
  <c r="N93" i="4"/>
  <c r="S91" i="4"/>
  <c r="P91" i="4"/>
  <c r="M91" i="4"/>
  <c r="U90" i="4"/>
  <c r="T90" i="4"/>
  <c r="R90" i="4"/>
  <c r="Q90" i="4"/>
  <c r="O90" i="4"/>
  <c r="N90" i="4"/>
  <c r="S86" i="4"/>
  <c r="P86" i="4"/>
  <c r="M86" i="4"/>
  <c r="U85" i="4"/>
  <c r="T85" i="4"/>
  <c r="R85" i="4"/>
  <c r="Q85" i="4"/>
  <c r="O85" i="4"/>
  <c r="N85" i="4"/>
  <c r="S84" i="4"/>
  <c r="P84" i="4"/>
  <c r="M84" i="4"/>
  <c r="U83" i="4"/>
  <c r="T83" i="4"/>
  <c r="R83" i="4"/>
  <c r="Q83" i="4"/>
  <c r="O83" i="4"/>
  <c r="N83" i="4"/>
  <c r="S82" i="4"/>
  <c r="P82" i="4"/>
  <c r="M82" i="4"/>
  <c r="U81" i="4"/>
  <c r="T81" i="4"/>
  <c r="R81" i="4"/>
  <c r="Q81" i="4"/>
  <c r="O81" i="4"/>
  <c r="N81" i="4"/>
  <c r="S75" i="4"/>
  <c r="P75" i="4"/>
  <c r="M75" i="4"/>
  <c r="U74" i="4"/>
  <c r="U73" i="4" s="1"/>
  <c r="T74" i="4"/>
  <c r="T73" i="4" s="1"/>
  <c r="R74" i="4"/>
  <c r="R73" i="4" s="1"/>
  <c r="Q74" i="4"/>
  <c r="Q73" i="4" s="1"/>
  <c r="O74" i="4"/>
  <c r="O73" i="4" s="1"/>
  <c r="N74" i="4"/>
  <c r="S72" i="4"/>
  <c r="P72" i="4"/>
  <c r="M72" i="4"/>
  <c r="U71" i="4"/>
  <c r="T71" i="4"/>
  <c r="R71" i="4"/>
  <c r="Q71" i="4"/>
  <c r="O71" i="4"/>
  <c r="N71" i="4"/>
  <c r="S70" i="4"/>
  <c r="P70" i="4"/>
  <c r="M70" i="4"/>
  <c r="U69" i="4"/>
  <c r="T69" i="4"/>
  <c r="R69" i="4"/>
  <c r="Q69" i="4"/>
  <c r="O69" i="4"/>
  <c r="N69" i="4"/>
  <c r="S63" i="4"/>
  <c r="P63" i="4"/>
  <c r="M63" i="4"/>
  <c r="U62" i="4"/>
  <c r="T62" i="4"/>
  <c r="R62" i="4"/>
  <c r="Q62" i="4"/>
  <c r="O62" i="4"/>
  <c r="N62" i="4"/>
  <c r="S49" i="4"/>
  <c r="P49" i="4"/>
  <c r="M49" i="4"/>
  <c r="U48" i="4"/>
  <c r="T48" i="4"/>
  <c r="R48" i="4"/>
  <c r="Q48" i="4"/>
  <c r="O48" i="4"/>
  <c r="N48" i="4"/>
  <c r="S44" i="4"/>
  <c r="P44" i="4"/>
  <c r="M44" i="4"/>
  <c r="U43" i="4"/>
  <c r="T43" i="4"/>
  <c r="R43" i="4"/>
  <c r="Q43" i="4"/>
  <c r="O43" i="4"/>
  <c r="N43" i="4"/>
  <c r="S42" i="4"/>
  <c r="P42" i="4"/>
  <c r="M42" i="4"/>
  <c r="U41" i="4"/>
  <c r="T41" i="4"/>
  <c r="R41" i="4"/>
  <c r="Q41" i="4"/>
  <c r="O41" i="4"/>
  <c r="N41" i="4"/>
  <c r="S40" i="4"/>
  <c r="P40" i="4"/>
  <c r="M40" i="4"/>
  <c r="U39" i="4"/>
  <c r="T39" i="4"/>
  <c r="R39" i="4"/>
  <c r="Q39" i="4"/>
  <c r="O39" i="4"/>
  <c r="N39" i="4"/>
  <c r="S37" i="4"/>
  <c r="P37" i="4"/>
  <c r="M37" i="4"/>
  <c r="U36" i="4"/>
  <c r="T36" i="4"/>
  <c r="R36" i="4"/>
  <c r="Q36" i="4"/>
  <c r="O36" i="4"/>
  <c r="N36" i="4"/>
  <c r="S30" i="4"/>
  <c r="P30" i="4"/>
  <c r="M30" i="4"/>
  <c r="U29" i="4"/>
  <c r="T29" i="4"/>
  <c r="R29" i="4"/>
  <c r="Q29" i="4"/>
  <c r="O29" i="4"/>
  <c r="N29" i="4"/>
  <c r="S27" i="4"/>
  <c r="P27" i="4"/>
  <c r="M27" i="4"/>
  <c r="U26" i="4"/>
  <c r="T26" i="4"/>
  <c r="R26" i="4"/>
  <c r="Q26" i="4"/>
  <c r="O26" i="4"/>
  <c r="N26" i="4"/>
  <c r="P73" i="4" l="1"/>
  <c r="N73" i="4"/>
  <c r="S73" i="4"/>
  <c r="M41" i="4"/>
  <c r="P62" i="4"/>
  <c r="N68" i="4"/>
  <c r="O61" i="4"/>
  <c r="O60" i="4" s="1"/>
  <c r="T125" i="4"/>
  <c r="T35" i="4"/>
  <c r="M43" i="4"/>
  <c r="U61" i="4"/>
  <c r="P83" i="4"/>
  <c r="O118" i="4"/>
  <c r="R125" i="4"/>
  <c r="R147" i="4"/>
  <c r="N158" i="4"/>
  <c r="N154" i="4" s="1"/>
  <c r="O47" i="4"/>
  <c r="Q61" i="4"/>
  <c r="R92" i="4"/>
  <c r="Q118" i="4"/>
  <c r="N125" i="4"/>
  <c r="O174" i="4"/>
  <c r="Q25" i="4"/>
  <c r="O28" i="4"/>
  <c r="U28" i="4"/>
  <c r="O35" i="4"/>
  <c r="O38" i="4"/>
  <c r="R38" i="4"/>
  <c r="T47" i="4"/>
  <c r="T46" i="4" s="1"/>
  <c r="N61" i="4"/>
  <c r="R61" i="4"/>
  <c r="O89" i="4"/>
  <c r="N92" i="4"/>
  <c r="T92" i="4"/>
  <c r="Q100" i="4"/>
  <c r="U100" i="4"/>
  <c r="N110" i="4"/>
  <c r="T110" i="4"/>
  <c r="O125" i="4"/>
  <c r="U125" i="4"/>
  <c r="T140" i="4"/>
  <c r="O147" i="4"/>
  <c r="U147" i="4"/>
  <c r="O158" i="4"/>
  <c r="O154" i="4" s="1"/>
  <c r="O165" i="4"/>
  <c r="N25" i="4"/>
  <c r="N35" i="4"/>
  <c r="N47" i="4"/>
  <c r="U118" i="4"/>
  <c r="U165" i="4"/>
  <c r="T174" i="4"/>
  <c r="O25" i="4"/>
  <c r="T28" i="4"/>
  <c r="U47" i="4"/>
  <c r="S69" i="4"/>
  <c r="T89" i="4"/>
  <c r="R110" i="4"/>
  <c r="U158" i="4"/>
  <c r="U154" i="4" s="1"/>
  <c r="U174" i="4"/>
  <c r="U25" i="4"/>
  <c r="R25" i="4"/>
  <c r="Q28" i="4"/>
  <c r="M36" i="4"/>
  <c r="R35" i="4"/>
  <c r="N38" i="4"/>
  <c r="S41" i="4"/>
  <c r="M48" i="4"/>
  <c r="R47" i="4"/>
  <c r="Q68" i="4"/>
  <c r="S74" i="4"/>
  <c r="M85" i="4"/>
  <c r="S85" i="4"/>
  <c r="Q89" i="4"/>
  <c r="O92" i="4"/>
  <c r="R100" i="4"/>
  <c r="O110" i="4"/>
  <c r="M143" i="4"/>
  <c r="S143" i="4"/>
  <c r="Q147" i="4"/>
  <c r="Q146" i="4" s="1"/>
  <c r="M159" i="4"/>
  <c r="R158" i="4"/>
  <c r="R154" i="4" s="1"/>
  <c r="R165" i="4"/>
  <c r="R174" i="4"/>
  <c r="M141" i="4"/>
  <c r="S141" i="4"/>
  <c r="S29" i="4"/>
  <c r="P103" i="4"/>
  <c r="M62" i="4"/>
  <c r="P69" i="4"/>
  <c r="M83" i="4"/>
  <c r="M103" i="4"/>
  <c r="P126" i="4"/>
  <c r="R140" i="4"/>
  <c r="P143" i="4"/>
  <c r="S148" i="4"/>
  <c r="P43" i="4"/>
  <c r="S90" i="4"/>
  <c r="N100" i="4"/>
  <c r="T147" i="4"/>
  <c r="T68" i="4"/>
  <c r="S71" i="4"/>
  <c r="N80" i="4"/>
  <c r="T80" i="4"/>
  <c r="O100" i="4"/>
  <c r="P26" i="4"/>
  <c r="Q38" i="4"/>
  <c r="R68" i="4"/>
  <c r="P71" i="4"/>
  <c r="P101" i="4"/>
  <c r="N140" i="4"/>
  <c r="P159" i="4"/>
  <c r="M93" i="4"/>
  <c r="Q158" i="4"/>
  <c r="Q154" i="4" s="1"/>
  <c r="U68" i="4"/>
  <c r="U89" i="4"/>
  <c r="M26" i="4"/>
  <c r="P39" i="4"/>
  <c r="S48" i="4"/>
  <c r="M71" i="4"/>
  <c r="M101" i="4"/>
  <c r="S126" i="4"/>
  <c r="P148" i="4"/>
  <c r="S175" i="4"/>
  <c r="M39" i="4"/>
  <c r="P41" i="4"/>
  <c r="R80" i="4"/>
  <c r="S83" i="4"/>
  <c r="S103" i="4"/>
  <c r="M111" i="4"/>
  <c r="Q125" i="4"/>
  <c r="R28" i="4"/>
  <c r="P29" i="4"/>
  <c r="P111" i="4"/>
  <c r="Q110" i="4"/>
  <c r="M119" i="4"/>
  <c r="N118" i="4"/>
  <c r="M29" i="4"/>
  <c r="N28" i="4"/>
  <c r="U92" i="4"/>
  <c r="S93" i="4"/>
  <c r="T166" i="4"/>
  <c r="M175" i="4"/>
  <c r="N174" i="4"/>
  <c r="U35" i="4"/>
  <c r="S36" i="4"/>
  <c r="M81" i="4"/>
  <c r="O80" i="4"/>
  <c r="R89" i="4"/>
  <c r="P90" i="4"/>
  <c r="P93" i="4"/>
  <c r="Q92" i="4"/>
  <c r="Q165" i="4"/>
  <c r="P166" i="4"/>
  <c r="S26" i="4"/>
  <c r="T25" i="4"/>
  <c r="P36" i="4"/>
  <c r="Q35" i="4"/>
  <c r="S39" i="4"/>
  <c r="T38" i="4"/>
  <c r="U38" i="4"/>
  <c r="O68" i="4"/>
  <c r="M69" i="4"/>
  <c r="M90" i="4"/>
  <c r="N89" i="4"/>
  <c r="S101" i="4"/>
  <c r="T100" i="4"/>
  <c r="U110" i="4"/>
  <c r="S111" i="4"/>
  <c r="P119" i="4"/>
  <c r="R118" i="4"/>
  <c r="M74" i="4"/>
  <c r="P81" i="4"/>
  <c r="Q80" i="4"/>
  <c r="U80" i="4"/>
  <c r="S119" i="4"/>
  <c r="T118" i="4"/>
  <c r="S43" i="4"/>
  <c r="P48" i="4"/>
  <c r="Q47" i="4"/>
  <c r="S62" i="4"/>
  <c r="T61" i="4"/>
  <c r="P74" i="4"/>
  <c r="S81" i="4"/>
  <c r="P85" i="4"/>
  <c r="M126" i="4"/>
  <c r="O140" i="4"/>
  <c r="S159" i="4"/>
  <c r="T158" i="4"/>
  <c r="M167" i="4"/>
  <c r="N166" i="4"/>
  <c r="P141" i="4"/>
  <c r="Q140" i="4"/>
  <c r="U140" i="4"/>
  <c r="M148" i="4"/>
  <c r="N147" i="4"/>
  <c r="P175" i="4"/>
  <c r="Q174" i="4"/>
  <c r="M125" i="4" l="1"/>
  <c r="Q99" i="4"/>
  <c r="M110" i="4"/>
  <c r="O88" i="4"/>
  <c r="T124" i="4"/>
  <c r="S125" i="4"/>
  <c r="P25" i="4"/>
  <c r="T154" i="4"/>
  <c r="S154" i="4" s="1"/>
  <c r="R34" i="4"/>
  <c r="M61" i="4"/>
  <c r="O124" i="4"/>
  <c r="Q60" i="4"/>
  <c r="N46" i="4"/>
  <c r="M25" i="4"/>
  <c r="P154" i="4"/>
  <c r="S174" i="4"/>
  <c r="N109" i="4"/>
  <c r="M47" i="4"/>
  <c r="P100" i="4"/>
  <c r="M100" i="4"/>
  <c r="P61" i="4"/>
  <c r="M158" i="4"/>
  <c r="Q24" i="4"/>
  <c r="T109" i="4"/>
  <c r="M28" i="4"/>
  <c r="P125" i="4"/>
  <c r="R164" i="4"/>
  <c r="U117" i="4"/>
  <c r="O164" i="4"/>
  <c r="R88" i="4"/>
  <c r="P68" i="4"/>
  <c r="R117" i="4"/>
  <c r="P92" i="4"/>
  <c r="U88" i="4"/>
  <c r="N34" i="4"/>
  <c r="O34" i="4"/>
  <c r="N139" i="4"/>
  <c r="P38" i="4"/>
  <c r="M80" i="4"/>
  <c r="S28" i="4"/>
  <c r="N99" i="4"/>
  <c r="T88" i="4"/>
  <c r="M38" i="4"/>
  <c r="R173" i="4"/>
  <c r="O109" i="4"/>
  <c r="U173" i="4"/>
  <c r="R109" i="4"/>
  <c r="U46" i="4"/>
  <c r="S46" i="4" s="1"/>
  <c r="U164" i="4"/>
  <c r="P158" i="4"/>
  <c r="O99" i="4"/>
  <c r="T173" i="4"/>
  <c r="S47" i="4"/>
  <c r="M73" i="4"/>
  <c r="U109" i="4"/>
  <c r="S89" i="4"/>
  <c r="P147" i="4"/>
  <c r="O146" i="4"/>
  <c r="U124" i="4"/>
  <c r="U99" i="4"/>
  <c r="R60" i="4"/>
  <c r="O173" i="4"/>
  <c r="Q117" i="4"/>
  <c r="O59" i="4"/>
  <c r="R124" i="4"/>
  <c r="O139" i="4"/>
  <c r="P80" i="4"/>
  <c r="M68" i="4"/>
  <c r="M35" i="4"/>
  <c r="M92" i="4"/>
  <c r="U24" i="4"/>
  <c r="O24" i="4"/>
  <c r="R139" i="4"/>
  <c r="R99" i="4"/>
  <c r="R46" i="4"/>
  <c r="U146" i="4"/>
  <c r="T139" i="4"/>
  <c r="N60" i="4"/>
  <c r="N124" i="4"/>
  <c r="O46" i="4"/>
  <c r="R146" i="4"/>
  <c r="O117" i="4"/>
  <c r="U60" i="4"/>
  <c r="S68" i="4"/>
  <c r="R67" i="4"/>
  <c r="S80" i="4"/>
  <c r="T146" i="4"/>
  <c r="S147" i="4"/>
  <c r="P89" i="4"/>
  <c r="S92" i="4"/>
  <c r="Q124" i="4"/>
  <c r="T67" i="4"/>
  <c r="P118" i="4"/>
  <c r="O67" i="4"/>
  <c r="Q67" i="4"/>
  <c r="U34" i="4"/>
  <c r="Q145" i="4"/>
  <c r="Q88" i="4"/>
  <c r="N24" i="4"/>
  <c r="S110" i="4"/>
  <c r="T45" i="4"/>
  <c r="T117" i="4"/>
  <c r="S118" i="4"/>
  <c r="S100" i="4"/>
  <c r="T99" i="4"/>
  <c r="Q34" i="4"/>
  <c r="P35" i="4"/>
  <c r="P174" i="4"/>
  <c r="Q173" i="4"/>
  <c r="S140" i="4"/>
  <c r="U139" i="4"/>
  <c r="M166" i="4"/>
  <c r="N165" i="4"/>
  <c r="Q46" i="4"/>
  <c r="P47" i="4"/>
  <c r="M174" i="4"/>
  <c r="N173" i="4"/>
  <c r="Q109" i="4"/>
  <c r="P110" i="4"/>
  <c r="N67" i="4"/>
  <c r="P140" i="4"/>
  <c r="Q139" i="4"/>
  <c r="N88" i="4"/>
  <c r="M89" i="4"/>
  <c r="S38" i="4"/>
  <c r="T34" i="4"/>
  <c r="S35" i="4"/>
  <c r="M140" i="4"/>
  <c r="P28" i="4"/>
  <c r="R24" i="4"/>
  <c r="N146" i="4"/>
  <c r="M147" i="4"/>
  <c r="S158" i="4"/>
  <c r="S61" i="4"/>
  <c r="T60" i="4"/>
  <c r="S25" i="4"/>
  <c r="T24" i="4"/>
  <c r="P165" i="4"/>
  <c r="Q164" i="4"/>
  <c r="S166" i="4"/>
  <c r="T165" i="4"/>
  <c r="U67" i="4"/>
  <c r="M118" i="4"/>
  <c r="N117" i="4"/>
  <c r="M139" i="4" l="1"/>
  <c r="T123" i="4"/>
  <c r="Q98" i="4"/>
  <c r="R33" i="4"/>
  <c r="P60" i="4"/>
  <c r="S124" i="4"/>
  <c r="O87" i="4"/>
  <c r="S88" i="4"/>
  <c r="Q59" i="4"/>
  <c r="N108" i="4"/>
  <c r="P117" i="4"/>
  <c r="N138" i="4"/>
  <c r="O123" i="4"/>
  <c r="N33" i="4"/>
  <c r="N45" i="4"/>
  <c r="N98" i="4"/>
  <c r="M109" i="4"/>
  <c r="M99" i="4"/>
  <c r="S109" i="4"/>
  <c r="T108" i="4"/>
  <c r="Q23" i="4"/>
  <c r="P67" i="4"/>
  <c r="R145" i="4"/>
  <c r="T138" i="4"/>
  <c r="R138" i="4"/>
  <c r="O58" i="4"/>
  <c r="U98" i="4"/>
  <c r="P146" i="4"/>
  <c r="O45" i="4"/>
  <c r="O23" i="4"/>
  <c r="U108" i="4"/>
  <c r="U153" i="4"/>
  <c r="U163" i="4"/>
  <c r="U172" i="4"/>
  <c r="R153" i="4"/>
  <c r="T87" i="4"/>
  <c r="R87" i="4"/>
  <c r="U116" i="4"/>
  <c r="R23" i="4"/>
  <c r="Q123" i="4"/>
  <c r="M46" i="4"/>
  <c r="N23" i="4"/>
  <c r="U33" i="4"/>
  <c r="O116" i="4"/>
  <c r="M60" i="4"/>
  <c r="N59" i="4"/>
  <c r="U145" i="4"/>
  <c r="R98" i="4"/>
  <c r="P99" i="4"/>
  <c r="O138" i="4"/>
  <c r="N153" i="4"/>
  <c r="M154" i="4"/>
  <c r="Q116" i="4"/>
  <c r="R59" i="4"/>
  <c r="U123" i="4"/>
  <c r="U87" i="4"/>
  <c r="R116" i="4"/>
  <c r="R66" i="4"/>
  <c r="U59" i="4"/>
  <c r="N123" i="4"/>
  <c r="R45" i="4"/>
  <c r="R123" i="4"/>
  <c r="P123" i="4" s="1"/>
  <c r="O172" i="4"/>
  <c r="O145" i="4"/>
  <c r="O153" i="4"/>
  <c r="U66" i="4"/>
  <c r="O66" i="4"/>
  <c r="M34" i="4"/>
  <c r="P124" i="4"/>
  <c r="M124" i="4"/>
  <c r="Q153" i="4"/>
  <c r="P88" i="4"/>
  <c r="T66" i="4"/>
  <c r="U23" i="4"/>
  <c r="S173" i="4"/>
  <c r="T172" i="4"/>
  <c r="O98" i="4"/>
  <c r="U45" i="4"/>
  <c r="R108" i="4"/>
  <c r="O108" i="4"/>
  <c r="R172" i="4"/>
  <c r="O33" i="4"/>
  <c r="O163" i="4"/>
  <c r="R163" i="4"/>
  <c r="Q87" i="4"/>
  <c r="S146" i="4"/>
  <c r="T145" i="4"/>
  <c r="M24" i="4"/>
  <c r="Q66" i="4"/>
  <c r="S67" i="4"/>
  <c r="S165" i="4"/>
  <c r="T164" i="4"/>
  <c r="S24" i="4"/>
  <c r="T23" i="4"/>
  <c r="T153" i="4"/>
  <c r="M88" i="4"/>
  <c r="N87" i="4"/>
  <c r="Q138" i="4"/>
  <c r="P139" i="4"/>
  <c r="M173" i="4"/>
  <c r="N172" i="4"/>
  <c r="U138" i="4"/>
  <c r="S139" i="4"/>
  <c r="M117" i="4"/>
  <c r="N116" i="4"/>
  <c r="T33" i="4"/>
  <c r="S34" i="4"/>
  <c r="Q45" i="4"/>
  <c r="P46" i="4"/>
  <c r="P24" i="4"/>
  <c r="T116" i="4"/>
  <c r="S117" i="4"/>
  <c r="P164" i="4"/>
  <c r="Q163" i="4"/>
  <c r="T59" i="4"/>
  <c r="S60" i="4"/>
  <c r="N66" i="4"/>
  <c r="M67" i="4"/>
  <c r="P109" i="4"/>
  <c r="Q108" i="4"/>
  <c r="N164" i="4"/>
  <c r="M165" i="4"/>
  <c r="Q172" i="4"/>
  <c r="P173" i="4"/>
  <c r="T98" i="4"/>
  <c r="S99" i="4"/>
  <c r="N145" i="4"/>
  <c r="M146" i="4"/>
  <c r="P34" i="4"/>
  <c r="Q33" i="4"/>
  <c r="Q58" i="4" l="1"/>
  <c r="T122" i="4"/>
  <c r="M33" i="4"/>
  <c r="S123" i="4"/>
  <c r="Q97" i="4"/>
  <c r="O122" i="4"/>
  <c r="N32" i="4"/>
  <c r="N107" i="4"/>
  <c r="S108" i="4"/>
  <c r="T107" i="4"/>
  <c r="M98" i="4"/>
  <c r="M123" i="4"/>
  <c r="M138" i="4"/>
  <c r="Q122" i="4"/>
  <c r="Q152" i="4"/>
  <c r="R32" i="4"/>
  <c r="R31" i="4" s="1"/>
  <c r="N22" i="4"/>
  <c r="N97" i="4"/>
  <c r="Q22" i="4"/>
  <c r="P23" i="4"/>
  <c r="P153" i="4"/>
  <c r="M45" i="4"/>
  <c r="P145" i="4"/>
  <c r="M145" i="4"/>
  <c r="O32" i="4"/>
  <c r="O107" i="4"/>
  <c r="O152" i="4"/>
  <c r="O171" i="4"/>
  <c r="R58" i="4"/>
  <c r="U171" i="4"/>
  <c r="M108" i="4"/>
  <c r="P59" i="4"/>
  <c r="M87" i="4"/>
  <c r="S45" i="4"/>
  <c r="M59" i="4"/>
  <c r="N58" i="4"/>
  <c r="U97" i="4"/>
  <c r="R137" i="4"/>
  <c r="R136" i="4" s="1"/>
  <c r="R128" i="4" s="1"/>
  <c r="M23" i="4"/>
  <c r="T65" i="4"/>
  <c r="O162" i="4"/>
  <c r="R171" i="4"/>
  <c r="R107" i="4"/>
  <c r="O97" i="4"/>
  <c r="O65" i="4"/>
  <c r="U65" i="4"/>
  <c r="R122" i="4"/>
  <c r="N122" i="4"/>
  <c r="R65" i="4"/>
  <c r="R115" i="4"/>
  <c r="U122" i="4"/>
  <c r="R97" i="4"/>
  <c r="P98" i="4"/>
  <c r="R22" i="4"/>
  <c r="R152" i="4"/>
  <c r="U162" i="4"/>
  <c r="U107" i="4"/>
  <c r="P45" i="4"/>
  <c r="Q65" i="4"/>
  <c r="R162" i="4"/>
  <c r="U58" i="4"/>
  <c r="M153" i="4"/>
  <c r="N152" i="4"/>
  <c r="U115" i="4"/>
  <c r="U152" i="4"/>
  <c r="O22" i="4"/>
  <c r="P87" i="4"/>
  <c r="Q115" i="4"/>
  <c r="P116" i="4"/>
  <c r="O115" i="4"/>
  <c r="S66" i="4"/>
  <c r="S172" i="4"/>
  <c r="T171" i="4"/>
  <c r="U22" i="4"/>
  <c r="O137" i="4"/>
  <c r="O136" i="4" s="1"/>
  <c r="O128" i="4" s="1"/>
  <c r="U32" i="4"/>
  <c r="S87" i="4"/>
  <c r="O57" i="4"/>
  <c r="S145" i="4"/>
  <c r="T137" i="4"/>
  <c r="T136" i="4" s="1"/>
  <c r="T128" i="4" s="1"/>
  <c r="P66" i="4"/>
  <c r="P108" i="4"/>
  <c r="Q107" i="4"/>
  <c r="M172" i="4"/>
  <c r="N171" i="4"/>
  <c r="S23" i="4"/>
  <c r="T22" i="4"/>
  <c r="P33" i="4"/>
  <c r="Q32" i="4"/>
  <c r="T97" i="4"/>
  <c r="S98" i="4"/>
  <c r="N163" i="4"/>
  <c r="M164" i="4"/>
  <c r="T115" i="4"/>
  <c r="S116" i="4"/>
  <c r="S33" i="4"/>
  <c r="T32" i="4"/>
  <c r="T152" i="4"/>
  <c r="S153" i="4"/>
  <c r="N137" i="4"/>
  <c r="Q162" i="4"/>
  <c r="P163" i="4"/>
  <c r="M116" i="4"/>
  <c r="N115" i="4"/>
  <c r="S164" i="4"/>
  <c r="T163" i="4"/>
  <c r="P172" i="4"/>
  <c r="Q171" i="4"/>
  <c r="M66" i="4"/>
  <c r="N65" i="4"/>
  <c r="T58" i="4"/>
  <c r="S59" i="4"/>
  <c r="U137" i="4"/>
  <c r="S138" i="4"/>
  <c r="P138" i="4"/>
  <c r="Q137" i="4"/>
  <c r="Q136" i="4" l="1"/>
  <c r="N136" i="4"/>
  <c r="U136" i="4"/>
  <c r="T121" i="4"/>
  <c r="P58" i="4"/>
  <c r="Q57" i="4"/>
  <c r="M32" i="4"/>
  <c r="P152" i="4"/>
  <c r="O121" i="4"/>
  <c r="N31" i="4"/>
  <c r="N96" i="4"/>
  <c r="Q151" i="4"/>
  <c r="Q96" i="4"/>
  <c r="M107" i="4"/>
  <c r="T106" i="4"/>
  <c r="S107" i="4"/>
  <c r="M122" i="4"/>
  <c r="Q121" i="4"/>
  <c r="P122" i="4"/>
  <c r="S65" i="4"/>
  <c r="P65" i="4"/>
  <c r="P22" i="4"/>
  <c r="Q64" i="4"/>
  <c r="T64" i="4"/>
  <c r="N106" i="4"/>
  <c r="Q21" i="4"/>
  <c r="N21" i="4"/>
  <c r="R161" i="4"/>
  <c r="U161" i="4"/>
  <c r="N57" i="4"/>
  <c r="M58" i="4"/>
  <c r="O21" i="4"/>
  <c r="R64" i="4"/>
  <c r="O64" i="4"/>
  <c r="O161" i="4"/>
  <c r="U170" i="4"/>
  <c r="O170" i="4"/>
  <c r="M22" i="4"/>
  <c r="U31" i="4"/>
  <c r="U21" i="4"/>
  <c r="O114" i="4"/>
  <c r="M152" i="4"/>
  <c r="N151" i="4"/>
  <c r="U57" i="4"/>
  <c r="U106" i="4"/>
  <c r="R151" i="4"/>
  <c r="N121" i="4"/>
  <c r="P115" i="4"/>
  <c r="Q114" i="4"/>
  <c r="R21" i="4"/>
  <c r="U114" i="4"/>
  <c r="U121" i="4"/>
  <c r="R121" i="4"/>
  <c r="R106" i="4"/>
  <c r="O31" i="4"/>
  <c r="S122" i="4"/>
  <c r="T170" i="4"/>
  <c r="S171" i="4"/>
  <c r="U151" i="4"/>
  <c r="R96" i="4"/>
  <c r="P97" i="4"/>
  <c r="R114" i="4"/>
  <c r="U64" i="4"/>
  <c r="O96" i="4"/>
  <c r="M97" i="4"/>
  <c r="R170" i="4"/>
  <c r="U96" i="4"/>
  <c r="R57" i="4"/>
  <c r="O151" i="4"/>
  <c r="O106" i="4"/>
  <c r="M163" i="4"/>
  <c r="N162" i="4"/>
  <c r="S58" i="4"/>
  <c r="T57" i="4"/>
  <c r="P162" i="4"/>
  <c r="Q161" i="4"/>
  <c r="P32" i="4"/>
  <c r="Q31" i="4"/>
  <c r="S22" i="4"/>
  <c r="T21" i="4"/>
  <c r="P137" i="4"/>
  <c r="S163" i="4"/>
  <c r="T162" i="4"/>
  <c r="M65" i="4"/>
  <c r="N64" i="4"/>
  <c r="P171" i="4"/>
  <c r="Q170" i="4"/>
  <c r="M137" i="4"/>
  <c r="S152" i="4"/>
  <c r="T151" i="4"/>
  <c r="S115" i="4"/>
  <c r="T114" i="4"/>
  <c r="S97" i="4"/>
  <c r="T96" i="4"/>
  <c r="M115" i="4"/>
  <c r="N114" i="4"/>
  <c r="S137" i="4"/>
  <c r="S32" i="4"/>
  <c r="T31" i="4"/>
  <c r="N170" i="4"/>
  <c r="M171" i="4"/>
  <c r="P107" i="4"/>
  <c r="Q106" i="4"/>
  <c r="S136" i="4" l="1"/>
  <c r="U128" i="4"/>
  <c r="S128" i="4" s="1"/>
  <c r="P136" i="4"/>
  <c r="Q128" i="4"/>
  <c r="P128" i="4" s="1"/>
  <c r="M136" i="4"/>
  <c r="N128" i="4"/>
  <c r="U20" i="4"/>
  <c r="N20" i="4"/>
  <c r="R20" i="4"/>
  <c r="Q20" i="4"/>
  <c r="O20" i="4"/>
  <c r="T20" i="4"/>
  <c r="N95" i="4"/>
  <c r="T105" i="4"/>
  <c r="P151" i="4"/>
  <c r="Q150" i="4"/>
  <c r="S106" i="4"/>
  <c r="Q95" i="4"/>
  <c r="M106" i="4"/>
  <c r="Q113" i="4"/>
  <c r="N105" i="4"/>
  <c r="P21" i="4"/>
  <c r="P64" i="4"/>
  <c r="O113" i="4"/>
  <c r="S64" i="4"/>
  <c r="P57" i="4"/>
  <c r="P121" i="4"/>
  <c r="M121" i="4"/>
  <c r="S31" i="4"/>
  <c r="O150" i="4"/>
  <c r="R95" i="4"/>
  <c r="P96" i="4"/>
  <c r="R113" i="4"/>
  <c r="P161" i="4"/>
  <c r="S57" i="4"/>
  <c r="O105" i="4"/>
  <c r="R169" i="4"/>
  <c r="U150" i="4"/>
  <c r="P114" i="4"/>
  <c r="S121" i="4"/>
  <c r="R150" i="4"/>
  <c r="O169" i="4"/>
  <c r="M57" i="4"/>
  <c r="P31" i="4"/>
  <c r="U95" i="4"/>
  <c r="T169" i="4"/>
  <c r="S170" i="4"/>
  <c r="U105" i="4"/>
  <c r="U169" i="4"/>
  <c r="M64" i="4"/>
  <c r="O95" i="4"/>
  <c r="M96" i="4"/>
  <c r="R105" i="4"/>
  <c r="M21" i="4"/>
  <c r="U113" i="4"/>
  <c r="N150" i="4"/>
  <c r="M151" i="4"/>
  <c r="M31" i="4"/>
  <c r="P106" i="4"/>
  <c r="Q105" i="4"/>
  <c r="S96" i="4"/>
  <c r="T95" i="4"/>
  <c r="M162" i="4"/>
  <c r="N161" i="4"/>
  <c r="S114" i="4"/>
  <c r="T113" i="4"/>
  <c r="T150" i="4"/>
  <c r="S151" i="4"/>
  <c r="Q169" i="4"/>
  <c r="P170" i="4"/>
  <c r="M170" i="4"/>
  <c r="N169" i="4"/>
  <c r="M114" i="4"/>
  <c r="N113" i="4"/>
  <c r="T161" i="4"/>
  <c r="S162" i="4"/>
  <c r="S21" i="4"/>
  <c r="S20" i="4" l="1"/>
  <c r="P20" i="4"/>
  <c r="O19" i="4"/>
  <c r="O177" i="4" s="1"/>
  <c r="S95" i="4"/>
  <c r="M150" i="4"/>
  <c r="S105" i="4"/>
  <c r="R19" i="4"/>
  <c r="M113" i="4"/>
  <c r="S169" i="4"/>
  <c r="M95" i="4"/>
  <c r="P150" i="4"/>
  <c r="M169" i="4"/>
  <c r="S113" i="4"/>
  <c r="S161" i="4"/>
  <c r="S150" i="4"/>
  <c r="M161" i="4"/>
  <c r="P169" i="4"/>
  <c r="M128" i="4"/>
  <c r="P105" i="4"/>
  <c r="P95" i="4"/>
  <c r="P113" i="4"/>
  <c r="M105" i="4"/>
  <c r="Q19" i="4"/>
  <c r="T19" i="4"/>
  <c r="M20" i="4"/>
  <c r="N19" i="4"/>
  <c r="U19" i="4"/>
  <c r="R177" i="4" l="1"/>
  <c r="U177" i="4"/>
  <c r="Q177" i="4"/>
  <c r="P19" i="4"/>
  <c r="N177" i="4"/>
  <c r="M19" i="4"/>
  <c r="T177" i="4"/>
  <c r="S19" i="4"/>
  <c r="M177" i="4" l="1"/>
  <c r="S177" i="4"/>
  <c r="P177" i="4"/>
</calcChain>
</file>

<file path=xl/sharedStrings.xml><?xml version="1.0" encoding="utf-8"?>
<sst xmlns="http://schemas.openxmlformats.org/spreadsheetml/2006/main" count="1014" uniqueCount="123">
  <si>
    <t/>
  </si>
  <si>
    <t>Сумма, рублей</t>
  </si>
  <si>
    <t>Всего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</si>
  <si>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</si>
  <si>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</si>
  <si>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</si>
  <si>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</si>
  <si>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</si>
  <si>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</si>
  <si>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</si>
  <si>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</si>
  <si>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</si>
  <si>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</si>
  <si>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</si>
  <si>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</si>
  <si>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</si>
  <si>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</si>
  <si>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</si>
  <si>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Резервные средства</t>
  </si>
  <si>
    <t>Наименование кодов классификации расходов местного бюджета</t>
  </si>
  <si>
    <t>Коды классификации расходов местного бюджета</t>
  </si>
  <si>
    <t>Главный распорядитель средств местного бюджета</t>
  </si>
  <si>
    <t>1</t>
  </si>
  <si>
    <t>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</si>
  <si>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</si>
  <si>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</si>
  <si>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</si>
  <si>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00</t>
  </si>
  <si>
    <t>000</t>
  </si>
  <si>
    <t>01</t>
  </si>
  <si>
    <t>998</t>
  </si>
  <si>
    <t>Национальная безопасность и правоохранительная деятельность</t>
  </si>
  <si>
    <t>в том числе за счет</t>
  </si>
  <si>
    <t>налоговых и неналоговых доходов, поступлений нецелевого характера</t>
  </si>
  <si>
    <t xml:space="preserve"> поступлений целевого характера</t>
  </si>
  <si>
    <t>3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</si>
  <si>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</si>
  <si>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</si>
  <si>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</si>
  <si>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</si>
  <si>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</si>
  <si>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</si>
  <si>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</si>
  <si>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</si>
  <si>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Закупка товаров, работ и услуг для обеспечения государственных (муниципальных) нужд</t>
  </si>
  <si>
    <t>сельского поселения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</si>
  <si>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</si>
  <si>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</si>
  <si>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</si>
  <si>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6</t>
  </si>
  <si>
    <t>Межбюджетные трансферты</t>
  </si>
  <si>
    <t>Иные межбюджетные трансферты</t>
  </si>
  <si>
    <t>2022 год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</si>
  <si>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</si>
  <si>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</si>
  <si>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</si>
  <si>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к решению Совета Покровского </t>
  </si>
  <si>
    <t>Ведомственная структура расходов бюджета Покровского сельского поселения на 2022 год и на плановый период 2023 и 2024 годов</t>
  </si>
  <si>
    <t>Администрация Покровского сельского поселения Омского муниципального района Омской области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</si>
  <si>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</si>
  <si>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</si>
  <si>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</si>
  <si>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</si>
  <si>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2</t>
  </si>
  <si>
    <t>4</t>
  </si>
  <si>
    <t>800</t>
  </si>
  <si>
    <t>850</t>
  </si>
  <si>
    <t>5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</si>
  <si>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</si>
  <si>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</si>
  <si>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Формирование и использование средств резервных фондов</t>
  </si>
  <si>
    <t>997</t>
  </si>
  <si>
    <t>Обеспечение выполнения функций казенных учреждений</t>
  </si>
  <si>
    <t>002</t>
  </si>
  <si>
    <t>110</t>
  </si>
  <si>
    <t>Организация и обеспечения мероприятий по решению других (общих) вопросов муниципального значения</t>
  </si>
  <si>
    <t>001</t>
  </si>
  <si>
    <t>200</t>
  </si>
  <si>
    <t>240</t>
  </si>
  <si>
    <t>118</t>
  </si>
  <si>
    <t>Участие в предупреждении и ликвидации последствий чрезвычайных ситуаций в Покровском сельском поселении</t>
  </si>
  <si>
    <t>006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</si>
  <si>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</si>
  <si>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</si>
  <si>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</si>
  <si>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</si>
  <si>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</si>
  <si>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Развитие муниципальных услуг в сфере культурно - досуговой деятельности</t>
  </si>
  <si>
    <t>Организация и проведение областных, районных и сельских культурных мероприятий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</si>
  <si>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</si>
  <si>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</si>
  <si>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</si>
  <si>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</si>
  <si>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</si>
  <si>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03</t>
  </si>
  <si>
    <t>02</t>
  </si>
  <si>
    <t>Публичные нормативные социальные выплаты гражданам</t>
  </si>
  <si>
    <t>Выполнение части полномочий в сфере градостроительной деятельности и территориального планирования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</si>
  <si>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</si>
  <si>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ведения информационной системы обеспечения градостроительной деятельности</t>
  </si>
  <si>
    <t>011</t>
  </si>
  <si>
    <t>009</t>
  </si>
  <si>
    <t>Другие вопросы в области национальной экономики</t>
  </si>
  <si>
    <t>Выполнение части полномочий в части проведения муниципального земельного контроля</t>
  </si>
  <si>
    <t>008</t>
  </si>
  <si>
    <t>Выполнение части полномочий в области обращения с твердыми коммунальными отходами</t>
  </si>
  <si>
    <t>от 16.12.2021 № 39</t>
  </si>
  <si>
    <t>"Приложение № 3</t>
  </si>
  <si>
    <t>"</t>
  </si>
  <si>
    <t>202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</si>
  <si>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</si>
  <si>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Премии и гранты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</si>
  <si>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</si>
  <si>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</si>
  <si>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</si>
  <si>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Приложение № 2</t>
  </si>
  <si>
    <t>Жилищное хозяйство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</si>
  <si>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</si>
  <si>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</si>
  <si>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</si>
  <si>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</si>
  <si>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Подпрограмма "Организация мероприятий по осуществлению части переданных полномочий"</t>
  </si>
  <si>
    <t>от 28.07.2022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</si>
</sst>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#,##0.00_ ;[Red]\-#,##0.00\ "/>
    <numFmt numFmtId="167" formatCode="#,##0.0000000_ ;[Red]\-#,##0.0000000\ "/>
    <numFmt numFmtId="168" formatCode="#,##0.00;[Red]\-#,##0.00;0.00"/>
  </numFmts>
  <fonts count="15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Arial"/>
      <charset val="204"/>
    </font>
    <font>
      <sz val="11"/>
      <color rgb="FF000000"/>
      <name val="Calibri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1" fillId="0" borderId="0"/>
    <xf numFmtId="0" fontId="14" fillId="0" borderId="0"/>
    <xf numFmtId="0" fontId="13" fillId="0" borderId="0"/>
    <xf numFmtId="0" fontId="1" fillId="0" borderId="0"/>
  </cellStyleXfs>
  <cellXfs count="59">
    <xf numFmtId="0" fontId="0" fillId="0" borderId="0" xfId="0"/>
    <xf numFmtId="0" fontId="3" fillId="0" borderId="1" xfId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>
      <alignment horizontal="right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Font="1" applyFill="1"/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/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1" applyNumberFormat="1" applyFont="1" applyFill="1" applyAlignment="1">
      <alignment vertical="center"/>
    </xf>
    <xf numFmtId="0" fontId="1" fillId="0" borderId="0" xfId="1" applyFont="1" applyFill="1"/>
    <xf numFmtId="0" fontId="8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166" fontId="1" fillId="0" borderId="0" xfId="1" applyNumberFormat="1" applyFont="1" applyFill="1" applyProtection="1"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4" fontId="3" fillId="0" borderId="0" xfId="2" applyNumberFormat="1" applyFont="1" applyFill="1" applyBorder="1" applyAlignment="1" applyProtection="1">
      <alignment horizontal="right" vertical="center"/>
      <protection hidden="1"/>
    </xf>
    <xf numFmtId="4" fontId="3" fillId="0" borderId="1" xfId="2" applyNumberFormat="1" applyFont="1" applyFill="1" applyBorder="1" applyAlignment="1" applyProtection="1">
      <alignment horizontal="right" vertical="center"/>
      <protection hidden="1"/>
    </xf>
    <xf numFmtId="0" fontId="3" fillId="0" borderId="1" xfId="2" applyFont="1" applyFill="1" applyBorder="1" applyAlignment="1" applyProtection="1">
      <protection hidden="1"/>
    </xf>
    <xf numFmtId="166" fontId="4" fillId="0" borderId="0" xfId="1" applyNumberFormat="1" applyFont="1" applyFill="1"/>
    <xf numFmtId="166" fontId="10" fillId="0" borderId="0" xfId="1" applyNumberFormat="1" applyFont="1" applyFill="1" applyAlignment="1">
      <alignment horizontal="center" vertical="center"/>
    </xf>
    <xf numFmtId="166" fontId="4" fillId="0" borderId="0" xfId="1" applyNumberFormat="1" applyFont="1" applyFill="1" applyAlignment="1">
      <alignment vertical="center"/>
    </xf>
    <xf numFmtId="166" fontId="4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 applyProtection="1">
      <alignment vertical="center"/>
      <protection hidden="1"/>
    </xf>
    <xf numFmtId="0" fontId="3" fillId="0" borderId="2" xfId="1" applyFont="1" applyFill="1" applyBorder="1" applyAlignment="1" applyProtection="1">
      <alignment horizontal="center" vertical="center" textRotation="90" wrapText="1"/>
      <protection hidden="1"/>
    </xf>
    <xf numFmtId="0" fontId="3" fillId="0" borderId="3" xfId="1" applyFont="1" applyFill="1" applyBorder="1" applyAlignment="1" applyProtection="1">
      <alignment horizontal="center" vertical="center" textRotation="90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0" xfId="2" applyNumberFormat="1" applyFont="1" applyFill="1" applyBorder="1" applyAlignment="1" applyProtection="1">
      <alignment horizontal="right" vertical="center"/>
      <protection hidden="1"/>
    </xf>
    <xf numFmtId="167" fontId="4" fillId="0" borderId="0" xfId="2" applyNumberFormat="1" applyFont="1" applyFill="1" applyBorder="1" applyAlignment="1" applyProtection="1">
      <alignment horizontal="right" vertical="center"/>
      <protection hidden="1"/>
    </xf>
    <xf numFmtId="168" fontId="12" fillId="0" borderId="0" xfId="0" applyNumberFormat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6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7">
    <cellStyle name="TableStyleLight1" xfId="1"/>
    <cellStyle name="TableStyleLight1 2" xfId="6"/>
    <cellStyle name="Обычный" xfId="0" builtinId="0"/>
    <cellStyle name="Обычный 2" xfId="2"/>
    <cellStyle name="Обычный 3" xfId="3"/>
    <cellStyle name="Обычный 4" xfId="5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V194"/>
  <sheetViews>
    <sheetView showGridLines="0" tabSelected="1" view="pageBreakPreview" zoomScale="70" zoomScaleNormal="85" zoomScaleSheetLayoutView="70" workbookViewId="0">
      <selection activeCell="S6" sqref="S6"/>
    </sheetView>
  </sheetViews>
  <sheetFormatPr defaultColWidth="9.28515625" defaultRowHeight="18.75" x14ac:dyDescent="0.2"/>
  <cols>
    <col min="1" max="1" width="4.85546875" style="7" customWidth="1"/>
    <col min="2" max="2" width="47.28515625" style="7" customWidth="1"/>
    <col min="3" max="3" width="15.42578125" style="7" customWidth="1"/>
    <col min="4" max="4" width="5.28515625" style="7" customWidth="1"/>
    <col min="5" max="5" width="6.140625" style="7" customWidth="1"/>
    <col min="6" max="6" width="5" style="7" customWidth="1"/>
    <col min="7" max="7" width="4.7109375" style="7" customWidth="1"/>
    <col min="8" max="8" width="5" style="7" customWidth="1"/>
    <col min="9" max="9" width="4.7109375" style="7" customWidth="1"/>
    <col min="10" max="10" width="6.7109375" style="7" customWidth="1"/>
    <col min="11" max="11" width="4.7109375" style="7" customWidth="1"/>
    <col min="12" max="12" width="6.7109375" style="7" customWidth="1"/>
    <col min="13" max="13" width="19.140625" style="23" customWidth="1"/>
    <col min="14" max="14" width="22.140625" style="23" customWidth="1"/>
    <col min="15" max="15" width="20.7109375" style="23" customWidth="1"/>
    <col min="16" max="16" width="19.140625" style="23" customWidth="1"/>
    <col min="17" max="17" width="22.140625" style="24" customWidth="1"/>
    <col min="18" max="18" width="20.7109375" style="22" customWidth="1"/>
    <col min="19" max="19" width="18.7109375" style="22" customWidth="1"/>
    <col min="20" max="20" width="22.140625" style="7" customWidth="1"/>
    <col min="21" max="21" width="20.7109375" style="7" customWidth="1"/>
    <col min="22" max="22" width="2.28515625" style="7" customWidth="1"/>
    <col min="23" max="16384" width="9.28515625" style="7"/>
  </cols>
  <sheetData>
    <row r="2" spans="1:21" x14ac:dyDescent="0.25">
      <c r="S2" s="25" t="s">
        <v>115</v>
      </c>
    </row>
    <row r="3" spans="1:21" x14ac:dyDescent="0.25">
      <c r="S3" s="25" t="s">
        <v>56</v>
      </c>
    </row>
    <row r="4" spans="1:21" x14ac:dyDescent="0.25">
      <c r="S4" s="25" t="s">
        <v>45</v>
      </c>
    </row>
    <row r="5" spans="1:21" x14ac:dyDescent="0.25">
      <c r="S5" s="25" t="s">
        <v>122</v>
      </c>
    </row>
    <row r="7" spans="1:21" x14ac:dyDescent="0.3">
      <c r="A7" s="5"/>
      <c r="B7" s="5"/>
      <c r="C7" s="8"/>
      <c r="D7" s="8"/>
      <c r="E7" s="8"/>
      <c r="F7" s="8"/>
      <c r="G7" s="8"/>
      <c r="H7" s="8"/>
      <c r="I7" s="8"/>
      <c r="J7" s="8"/>
      <c r="K7" s="8"/>
      <c r="L7" s="9"/>
      <c r="M7" s="9"/>
      <c r="N7" s="9"/>
      <c r="P7" s="8"/>
      <c r="S7" s="25" t="s">
        <v>107</v>
      </c>
      <c r="U7" s="10"/>
    </row>
    <row r="8" spans="1:21" x14ac:dyDescent="0.3">
      <c r="A8" s="5"/>
      <c r="B8" s="5"/>
      <c r="C8" s="11"/>
      <c r="D8" s="8"/>
      <c r="E8" s="5"/>
      <c r="F8" s="9"/>
      <c r="G8" s="9"/>
      <c r="H8" s="9"/>
      <c r="I8" s="9"/>
      <c r="J8" s="9"/>
      <c r="K8" s="9"/>
      <c r="L8" s="9"/>
      <c r="M8" s="9"/>
      <c r="N8" s="9"/>
      <c r="P8" s="8"/>
      <c r="S8" s="25" t="s">
        <v>56</v>
      </c>
      <c r="U8" s="10"/>
    </row>
    <row r="9" spans="1:21" x14ac:dyDescent="0.3">
      <c r="A9" s="5"/>
      <c r="B9" s="5"/>
      <c r="C9" s="11"/>
      <c r="D9" s="8"/>
      <c r="E9" s="5"/>
      <c r="F9" s="9"/>
      <c r="G9" s="9"/>
      <c r="H9" s="9"/>
      <c r="I9" s="9"/>
      <c r="J9" s="9"/>
      <c r="K9" s="9"/>
      <c r="L9" s="9"/>
      <c r="M9" s="9"/>
      <c r="N9" s="9"/>
      <c r="P9" s="8"/>
      <c r="S9" s="25" t="s">
        <v>45</v>
      </c>
      <c r="U9" s="10"/>
    </row>
    <row r="10" spans="1:21" x14ac:dyDescent="0.3">
      <c r="A10" s="5"/>
      <c r="B10" s="5"/>
      <c r="C10" s="8"/>
      <c r="D10" s="8"/>
      <c r="E10" s="8"/>
      <c r="F10" s="8"/>
      <c r="G10" s="8"/>
      <c r="H10" s="8"/>
      <c r="I10" s="8"/>
      <c r="J10" s="8"/>
      <c r="K10" s="8"/>
      <c r="L10" s="9"/>
      <c r="M10" s="9"/>
      <c r="N10" s="9"/>
      <c r="P10" s="8"/>
      <c r="S10" s="25" t="s">
        <v>106</v>
      </c>
      <c r="U10" s="10"/>
    </row>
    <row r="11" spans="1:21" x14ac:dyDescent="0.3">
      <c r="A11" s="5"/>
      <c r="B11" s="5"/>
      <c r="C11" s="8"/>
      <c r="D11" s="8"/>
      <c r="E11" s="8"/>
      <c r="F11" s="8"/>
      <c r="G11" s="8"/>
      <c r="H11" s="8"/>
      <c r="I11" s="8"/>
      <c r="J11" s="8"/>
      <c r="K11" s="8"/>
      <c r="L11" s="9"/>
      <c r="M11" s="9"/>
      <c r="N11" s="9"/>
      <c r="O11" s="5"/>
      <c r="P11" s="8"/>
    </row>
    <row r="12" spans="1:21" x14ac:dyDescent="0.3">
      <c r="A12" s="5"/>
      <c r="B12" s="5"/>
      <c r="C12" s="8"/>
      <c r="D12" s="8"/>
      <c r="E12" s="8"/>
      <c r="F12" s="8"/>
      <c r="G12" s="8"/>
      <c r="H12" s="8"/>
      <c r="I12" s="8"/>
      <c r="J12" s="8"/>
      <c r="K12" s="8"/>
      <c r="L12" s="9"/>
      <c r="M12" s="9"/>
      <c r="N12" s="9"/>
      <c r="O12" s="26"/>
      <c r="P12" s="8"/>
    </row>
    <row r="13" spans="1:21" ht="45.75" customHeight="1" x14ac:dyDescent="0.2">
      <c r="A13" s="55" t="s">
        <v>57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</row>
    <row r="14" spans="1:21" ht="18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5"/>
    </row>
    <row r="15" spans="1:21" ht="18.75" customHeight="1" x14ac:dyDescent="0.2">
      <c r="A15" s="56" t="s">
        <v>10</v>
      </c>
      <c r="B15" s="56" t="s">
        <v>19</v>
      </c>
      <c r="C15" s="56" t="s">
        <v>20</v>
      </c>
      <c r="D15" s="56"/>
      <c r="E15" s="56"/>
      <c r="F15" s="56"/>
      <c r="G15" s="56"/>
      <c r="H15" s="56"/>
      <c r="I15" s="56"/>
      <c r="J15" s="56"/>
      <c r="K15" s="56"/>
      <c r="L15" s="56"/>
      <c r="M15" s="57" t="s">
        <v>52</v>
      </c>
      <c r="N15" s="57"/>
      <c r="O15" s="57"/>
      <c r="P15" s="57" t="s">
        <v>53</v>
      </c>
      <c r="Q15" s="57"/>
      <c r="R15" s="57"/>
      <c r="S15" s="57" t="s">
        <v>55</v>
      </c>
      <c r="T15" s="57"/>
      <c r="U15" s="57"/>
    </row>
    <row r="16" spans="1:21" ht="20.25" customHeight="1" x14ac:dyDescent="0.2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 t="s">
        <v>1</v>
      </c>
      <c r="N16" s="56" t="s">
        <v>32</v>
      </c>
      <c r="O16" s="56"/>
      <c r="P16" s="56" t="s">
        <v>1</v>
      </c>
      <c r="Q16" s="56" t="s">
        <v>32</v>
      </c>
      <c r="R16" s="56"/>
      <c r="S16" s="56" t="s">
        <v>1</v>
      </c>
      <c r="T16" s="56" t="s">
        <v>32</v>
      </c>
      <c r="U16" s="56"/>
    </row>
    <row r="17" spans="1:21" ht="131.25" customHeight="1" x14ac:dyDescent="0.2">
      <c r="A17" s="56"/>
      <c r="B17" s="56"/>
      <c r="C17" s="6" t="s">
        <v>21</v>
      </c>
      <c r="D17" s="6" t="s">
        <v>3</v>
      </c>
      <c r="E17" s="38" t="s">
        <v>4</v>
      </c>
      <c r="F17" s="58" t="s">
        <v>11</v>
      </c>
      <c r="G17" s="58"/>
      <c r="H17" s="58"/>
      <c r="I17" s="58"/>
      <c r="J17" s="58"/>
      <c r="K17" s="58"/>
      <c r="L17" s="39" t="s">
        <v>12</v>
      </c>
      <c r="M17" s="56"/>
      <c r="N17" s="46" t="s">
        <v>33</v>
      </c>
      <c r="O17" s="46" t="s">
        <v>34</v>
      </c>
      <c r="P17" s="56"/>
      <c r="Q17" s="46" t="s">
        <v>33</v>
      </c>
      <c r="R17" s="46" t="s">
        <v>34</v>
      </c>
      <c r="S17" s="56"/>
      <c r="T17" s="46" t="s">
        <v>33</v>
      </c>
      <c r="U17" s="46" t="s">
        <v>34</v>
      </c>
    </row>
    <row r="18" spans="1:21" ht="18.75" customHeight="1" x14ac:dyDescent="0.2">
      <c r="A18" s="45">
        <v>1</v>
      </c>
      <c r="B18" s="45">
        <v>2</v>
      </c>
      <c r="C18" s="45">
        <v>3</v>
      </c>
      <c r="D18" s="35">
        <v>4</v>
      </c>
      <c r="E18" s="45">
        <v>5</v>
      </c>
      <c r="F18" s="37"/>
      <c r="G18" s="37"/>
      <c r="H18" s="37" t="s">
        <v>49</v>
      </c>
      <c r="I18" s="37"/>
      <c r="J18" s="37"/>
      <c r="K18" s="37"/>
      <c r="L18" s="45">
        <v>7</v>
      </c>
      <c r="M18" s="36">
        <v>8</v>
      </c>
      <c r="N18" s="45">
        <v>9</v>
      </c>
      <c r="O18" s="45">
        <v>10</v>
      </c>
      <c r="P18" s="45">
        <v>11</v>
      </c>
      <c r="Q18" s="45">
        <v>12</v>
      </c>
      <c r="R18" s="45">
        <v>13</v>
      </c>
      <c r="S18" s="45">
        <v>14</v>
      </c>
      <c r="T18" s="45">
        <v>15</v>
      </c>
      <c r="U18" s="45">
        <v>16</v>
      </c>
    </row>
    <row r="19" spans="1:21" ht="75" customHeight="1" x14ac:dyDescent="0.2">
      <c r="A19" s="46">
        <v>1</v>
      </c>
      <c r="B19" s="1" t="s">
        <v>58</v>
      </c>
      <c r="C19" s="2">
        <v>618</v>
      </c>
      <c r="D19" s="3"/>
      <c r="E19" s="41"/>
      <c r="F19" s="4"/>
      <c r="G19" s="4"/>
      <c r="H19" s="4"/>
      <c r="I19" s="4"/>
      <c r="J19" s="4"/>
      <c r="K19" s="4"/>
      <c r="L19" s="40"/>
      <c r="M19" s="19">
        <f t="shared" ref="M19:M63" si="0">N19+O19</f>
        <v>8729687.2700000014</v>
      </c>
      <c r="N19" s="19">
        <f>N20+N95+N105+N113+N128+N150+N161+N169</f>
        <v>8176078.6000000006</v>
      </c>
      <c r="O19" s="19">
        <f>O20+O95+O105+O113+O128+O150+O161+O169</f>
        <v>553608.67000000004</v>
      </c>
      <c r="P19" s="19">
        <f t="shared" ref="P19:P101" si="1">Q19+R19</f>
        <v>7776554.2599999998</v>
      </c>
      <c r="Q19" s="19">
        <f>Q20+Q95+Q105+Q113+Q128+Q150+Q161+Q169</f>
        <v>7634845.2599999998</v>
      </c>
      <c r="R19" s="19">
        <f>R20+R95+R105+R113+R128+R150+R161+R169</f>
        <v>141709</v>
      </c>
      <c r="S19" s="19">
        <f t="shared" ref="S19:S101" si="2">T19+U19</f>
        <v>7667309.9900000002</v>
      </c>
      <c r="T19" s="19">
        <f>T20+T95+T105+T113+T128+T150+T161+T169</f>
        <v>7520589.9900000002</v>
      </c>
      <c r="U19" s="19">
        <f>U20+U95+U105+U113+U128+U150+U161+U169</f>
        <v>146720</v>
      </c>
    </row>
    <row r="20" spans="1:21" x14ac:dyDescent="0.2">
      <c r="A20" s="46"/>
      <c r="B20" s="1" t="s">
        <v>5</v>
      </c>
      <c r="C20" s="2">
        <v>618</v>
      </c>
      <c r="D20" s="3">
        <v>1</v>
      </c>
      <c r="E20" s="3">
        <v>0</v>
      </c>
      <c r="F20" s="4"/>
      <c r="G20" s="4"/>
      <c r="H20" s="4"/>
      <c r="I20" s="4"/>
      <c r="J20" s="4"/>
      <c r="K20" s="4"/>
      <c r="L20" s="2"/>
      <c r="M20" s="20">
        <f t="shared" si="0"/>
        <v>6923230.3200000003</v>
      </c>
      <c r="N20" s="20">
        <f>N21+N31+N50+N57+N64</f>
        <v>6850730.3200000003</v>
      </c>
      <c r="O20" s="20">
        <f>O21+O31+O50+O57+O64</f>
        <v>72500</v>
      </c>
      <c r="P20" s="20">
        <f t="shared" si="1"/>
        <v>6626981.2599999998</v>
      </c>
      <c r="Q20" s="20">
        <f>Q21+Q31+Q50+Q57+Q64</f>
        <v>6626981.2599999998</v>
      </c>
      <c r="R20" s="20">
        <f>R21+R31+R50+R57+R64</f>
        <v>0</v>
      </c>
      <c r="S20" s="20">
        <f t="shared" si="2"/>
        <v>6478725.9900000002</v>
      </c>
      <c r="T20" s="20">
        <f>T21+T31+T50+T57+T64</f>
        <v>6478725.9900000002</v>
      </c>
      <c r="U20" s="20">
        <f>U21+U31+U50+U57+U64</f>
        <v>0</v>
      </c>
    </row>
    <row r="21" spans="1:21" s="12" customFormat="1" ht="75" x14ac:dyDescent="0.2">
      <c r="A21" s="27"/>
      <c r="B21" s="48" t="s">
        <v>6</v>
      </c>
      <c r="C21" s="49">
        <v>618</v>
      </c>
      <c r="D21" s="50">
        <v>1</v>
      </c>
      <c r="E21" s="50">
        <v>2</v>
      </c>
      <c r="F21" s="51"/>
      <c r="G21" s="51"/>
      <c r="H21" s="51"/>
      <c r="I21" s="51"/>
      <c r="J21" s="51"/>
      <c r="K21" s="51"/>
      <c r="L21" s="49"/>
      <c r="M21" s="52">
        <f>N21+O21</f>
        <v>1120000</v>
      </c>
      <c r="N21" s="52">
        <f t="shared" ref="N21:U23" si="3">N22</f>
        <v>1120000</v>
      </c>
      <c r="O21" s="52">
        <f t="shared" si="3"/>
        <v>0</v>
      </c>
      <c r="P21" s="52">
        <f t="shared" si="1"/>
        <v>1150000</v>
      </c>
      <c r="Q21" s="52">
        <f t="shared" si="3"/>
        <v>1150000</v>
      </c>
      <c r="R21" s="52">
        <f t="shared" si="3"/>
        <v>0</v>
      </c>
      <c r="S21" s="52">
        <f t="shared" si="2"/>
        <v>1150000</v>
      </c>
      <c r="T21" s="52">
        <f t="shared" si="3"/>
        <v>1150000</v>
      </c>
      <c r="U21" s="52">
        <f t="shared" si="3"/>
        <v>0</v>
      </c>
    </row>
    <row r="22" spans="1:21" ht="159.75" customHeight="1" x14ac:dyDescent="0.2">
      <c r="A22" s="46"/>
      <c r="B22" s="1" t="s">
        <v>59</v>
      </c>
      <c r="C22" s="2">
        <v>618</v>
      </c>
      <c r="D22" s="3">
        <v>1</v>
      </c>
      <c r="E22" s="3">
        <v>2</v>
      </c>
      <c r="F22" s="4" t="s">
        <v>60</v>
      </c>
      <c r="G22" s="4" t="s">
        <v>23</v>
      </c>
      <c r="H22" s="4" t="s">
        <v>27</v>
      </c>
      <c r="I22" s="4" t="s">
        <v>23</v>
      </c>
      <c r="J22" s="4" t="s">
        <v>28</v>
      </c>
      <c r="K22" s="4" t="s">
        <v>23</v>
      </c>
      <c r="L22" s="4"/>
      <c r="M22" s="20">
        <f t="shared" si="0"/>
        <v>1120000</v>
      </c>
      <c r="N22" s="20">
        <f t="shared" si="3"/>
        <v>1120000</v>
      </c>
      <c r="O22" s="20">
        <f t="shared" si="3"/>
        <v>0</v>
      </c>
      <c r="P22" s="20">
        <f t="shared" si="1"/>
        <v>1150000</v>
      </c>
      <c r="Q22" s="20">
        <f t="shared" si="3"/>
        <v>1150000</v>
      </c>
      <c r="R22" s="20">
        <f t="shared" si="3"/>
        <v>0</v>
      </c>
      <c r="S22" s="20">
        <f t="shared" si="2"/>
        <v>1150000</v>
      </c>
      <c r="T22" s="20">
        <f t="shared" si="3"/>
        <v>1150000</v>
      </c>
      <c r="U22" s="20">
        <f t="shared" si="3"/>
        <v>0</v>
      </c>
    </row>
    <row r="23" spans="1:21" ht="96.75" customHeight="1" x14ac:dyDescent="0.2">
      <c r="A23" s="46"/>
      <c r="B23" s="1" t="s">
        <v>61</v>
      </c>
      <c r="C23" s="2">
        <v>618</v>
      </c>
      <c r="D23" s="3">
        <v>1</v>
      </c>
      <c r="E23" s="3">
        <v>2</v>
      </c>
      <c r="F23" s="4" t="s">
        <v>60</v>
      </c>
      <c r="G23" s="4" t="s">
        <v>35</v>
      </c>
      <c r="H23" s="4" t="s">
        <v>27</v>
      </c>
      <c r="I23" s="4" t="s">
        <v>23</v>
      </c>
      <c r="J23" s="4" t="s">
        <v>28</v>
      </c>
      <c r="K23" s="4" t="s">
        <v>23</v>
      </c>
      <c r="L23" s="4"/>
      <c r="M23" s="20">
        <f t="shared" si="0"/>
        <v>1120000</v>
      </c>
      <c r="N23" s="20">
        <f t="shared" si="3"/>
        <v>1120000</v>
      </c>
      <c r="O23" s="20">
        <f t="shared" si="3"/>
        <v>0</v>
      </c>
      <c r="P23" s="20">
        <f t="shared" si="1"/>
        <v>1150000</v>
      </c>
      <c r="Q23" s="20">
        <f t="shared" si="3"/>
        <v>1150000</v>
      </c>
      <c r="R23" s="20">
        <f t="shared" si="3"/>
        <v>0</v>
      </c>
      <c r="S23" s="20">
        <f t="shared" si="2"/>
        <v>1150000</v>
      </c>
      <c r="T23" s="20">
        <f t="shared" si="3"/>
        <v>1150000</v>
      </c>
      <c r="U23" s="20">
        <f t="shared" si="3"/>
        <v>0</v>
      </c>
    </row>
    <row r="24" spans="1:21" ht="100.5" customHeight="1" x14ac:dyDescent="0.2">
      <c r="A24" s="46"/>
      <c r="B24" s="1" t="s">
        <v>62</v>
      </c>
      <c r="C24" s="2">
        <v>618</v>
      </c>
      <c r="D24" s="3">
        <v>1</v>
      </c>
      <c r="E24" s="3">
        <v>2</v>
      </c>
      <c r="F24" s="4" t="s">
        <v>60</v>
      </c>
      <c r="G24" s="4" t="s">
        <v>35</v>
      </c>
      <c r="H24" s="4" t="s">
        <v>29</v>
      </c>
      <c r="I24" s="4" t="s">
        <v>23</v>
      </c>
      <c r="J24" s="4" t="s">
        <v>28</v>
      </c>
      <c r="K24" s="4" t="s">
        <v>23</v>
      </c>
      <c r="L24" s="4"/>
      <c r="M24" s="20">
        <f t="shared" si="0"/>
        <v>1120000</v>
      </c>
      <c r="N24" s="20">
        <f>N25+N28</f>
        <v>1120000</v>
      </c>
      <c r="O24" s="20">
        <f>O25+O28</f>
        <v>0</v>
      </c>
      <c r="P24" s="20">
        <f t="shared" si="1"/>
        <v>1150000</v>
      </c>
      <c r="Q24" s="20">
        <f>Q25+Q28</f>
        <v>1150000</v>
      </c>
      <c r="R24" s="20">
        <f>R25+R28</f>
        <v>0</v>
      </c>
      <c r="S24" s="20">
        <f t="shared" si="2"/>
        <v>1150000</v>
      </c>
      <c r="T24" s="20">
        <f>T25+T28</f>
        <v>1150000</v>
      </c>
      <c r="U24" s="20">
        <f>U25+U28</f>
        <v>0</v>
      </c>
    </row>
    <row r="25" spans="1:21" ht="66.75" customHeight="1" x14ac:dyDescent="0.2">
      <c r="A25" s="46"/>
      <c r="B25" s="1" t="s">
        <v>16</v>
      </c>
      <c r="C25" s="2">
        <v>618</v>
      </c>
      <c r="D25" s="3">
        <v>1</v>
      </c>
      <c r="E25" s="3">
        <v>2</v>
      </c>
      <c r="F25" s="4" t="s">
        <v>60</v>
      </c>
      <c r="G25" s="4" t="s">
        <v>35</v>
      </c>
      <c r="H25" s="4" t="s">
        <v>29</v>
      </c>
      <c r="I25" s="4" t="s">
        <v>22</v>
      </c>
      <c r="J25" s="4" t="s">
        <v>30</v>
      </c>
      <c r="K25" s="4" t="s">
        <v>23</v>
      </c>
      <c r="L25" s="4"/>
      <c r="M25" s="20">
        <f t="shared" si="0"/>
        <v>950000</v>
      </c>
      <c r="N25" s="20">
        <f>N26</f>
        <v>950000</v>
      </c>
      <c r="O25" s="20">
        <f>O26</f>
        <v>0</v>
      </c>
      <c r="P25" s="20">
        <f t="shared" si="1"/>
        <v>950000</v>
      </c>
      <c r="Q25" s="20">
        <f>Q26</f>
        <v>950000</v>
      </c>
      <c r="R25" s="20">
        <f>R26</f>
        <v>0</v>
      </c>
      <c r="S25" s="20">
        <f t="shared" si="2"/>
        <v>950000</v>
      </c>
      <c r="T25" s="20">
        <f>T26</f>
        <v>950000</v>
      </c>
      <c r="U25" s="20">
        <f>U26</f>
        <v>0</v>
      </c>
    </row>
    <row r="26" spans="1:21" ht="138.75" customHeight="1" x14ac:dyDescent="0.2">
      <c r="A26" s="46"/>
      <c r="B26" s="1" t="s">
        <v>24</v>
      </c>
      <c r="C26" s="2">
        <v>618</v>
      </c>
      <c r="D26" s="3">
        <v>1</v>
      </c>
      <c r="E26" s="3">
        <v>2</v>
      </c>
      <c r="F26" s="4" t="s">
        <v>60</v>
      </c>
      <c r="G26" s="4" t="s">
        <v>35</v>
      </c>
      <c r="H26" s="4" t="s">
        <v>29</v>
      </c>
      <c r="I26" s="4" t="s">
        <v>22</v>
      </c>
      <c r="J26" s="4" t="s">
        <v>30</v>
      </c>
      <c r="K26" s="4" t="s">
        <v>23</v>
      </c>
      <c r="L26" s="4" t="s">
        <v>25</v>
      </c>
      <c r="M26" s="20">
        <f t="shared" si="0"/>
        <v>950000</v>
      </c>
      <c r="N26" s="20">
        <f>N27</f>
        <v>950000</v>
      </c>
      <c r="O26" s="20">
        <f>O27</f>
        <v>0</v>
      </c>
      <c r="P26" s="20">
        <f t="shared" si="1"/>
        <v>950000</v>
      </c>
      <c r="Q26" s="20">
        <f>Q27</f>
        <v>950000</v>
      </c>
      <c r="R26" s="20">
        <f>R27</f>
        <v>0</v>
      </c>
      <c r="S26" s="20">
        <f t="shared" si="2"/>
        <v>950000</v>
      </c>
      <c r="T26" s="20">
        <f>T27</f>
        <v>950000</v>
      </c>
      <c r="U26" s="20">
        <f>U27</f>
        <v>0</v>
      </c>
    </row>
    <row r="27" spans="1:21" s="18" customFormat="1" ht="56.25" x14ac:dyDescent="0.2">
      <c r="A27" s="13"/>
      <c r="B27" s="14" t="s">
        <v>13</v>
      </c>
      <c r="C27" s="15">
        <v>618</v>
      </c>
      <c r="D27" s="16">
        <v>1</v>
      </c>
      <c r="E27" s="16">
        <v>2</v>
      </c>
      <c r="F27" s="17" t="s">
        <v>60</v>
      </c>
      <c r="G27" s="17" t="s">
        <v>35</v>
      </c>
      <c r="H27" s="17" t="s">
        <v>29</v>
      </c>
      <c r="I27" s="17" t="s">
        <v>22</v>
      </c>
      <c r="J27" s="17" t="s">
        <v>30</v>
      </c>
      <c r="K27" s="17" t="s">
        <v>23</v>
      </c>
      <c r="L27" s="15">
        <v>120</v>
      </c>
      <c r="M27" s="21">
        <f t="shared" si="0"/>
        <v>950000</v>
      </c>
      <c r="N27" s="21">
        <v>950000</v>
      </c>
      <c r="O27" s="21">
        <v>0</v>
      </c>
      <c r="P27" s="21">
        <f t="shared" si="1"/>
        <v>950000</v>
      </c>
      <c r="Q27" s="21">
        <v>950000</v>
      </c>
      <c r="R27" s="21">
        <v>0</v>
      </c>
      <c r="S27" s="21">
        <f t="shared" si="2"/>
        <v>950000</v>
      </c>
      <c r="T27" s="21">
        <v>950000</v>
      </c>
      <c r="U27" s="21">
        <v>0</v>
      </c>
    </row>
    <row r="28" spans="1:21" ht="56.25" x14ac:dyDescent="0.2">
      <c r="A28" s="46"/>
      <c r="B28" s="1" t="s">
        <v>16</v>
      </c>
      <c r="C28" s="2">
        <v>618</v>
      </c>
      <c r="D28" s="3">
        <v>1</v>
      </c>
      <c r="E28" s="3">
        <v>2</v>
      </c>
      <c r="F28" s="4" t="s">
        <v>60</v>
      </c>
      <c r="G28" s="4" t="s">
        <v>35</v>
      </c>
      <c r="H28" s="4" t="s">
        <v>29</v>
      </c>
      <c r="I28" s="4" t="s">
        <v>63</v>
      </c>
      <c r="J28" s="4" t="s">
        <v>30</v>
      </c>
      <c r="K28" s="4" t="s">
        <v>23</v>
      </c>
      <c r="L28" s="4"/>
      <c r="M28" s="20">
        <f t="shared" si="0"/>
        <v>170000</v>
      </c>
      <c r="N28" s="20">
        <f>N29</f>
        <v>170000</v>
      </c>
      <c r="O28" s="20">
        <f>O29</f>
        <v>0</v>
      </c>
      <c r="P28" s="20">
        <f t="shared" si="1"/>
        <v>200000</v>
      </c>
      <c r="Q28" s="20">
        <f>Q29</f>
        <v>200000</v>
      </c>
      <c r="R28" s="20">
        <f>R29</f>
        <v>0</v>
      </c>
      <c r="S28" s="20">
        <f t="shared" si="2"/>
        <v>200000</v>
      </c>
      <c r="T28" s="20">
        <f>T29</f>
        <v>200000</v>
      </c>
      <c r="U28" s="20">
        <f>U29</f>
        <v>0</v>
      </c>
    </row>
    <row r="29" spans="1:21" ht="131.25" x14ac:dyDescent="0.2">
      <c r="A29" s="46"/>
      <c r="B29" s="1" t="s">
        <v>24</v>
      </c>
      <c r="C29" s="2">
        <v>618</v>
      </c>
      <c r="D29" s="3">
        <v>1</v>
      </c>
      <c r="E29" s="3">
        <v>2</v>
      </c>
      <c r="F29" s="4" t="s">
        <v>60</v>
      </c>
      <c r="G29" s="4" t="s">
        <v>35</v>
      </c>
      <c r="H29" s="4" t="s">
        <v>29</v>
      </c>
      <c r="I29" s="4" t="s">
        <v>63</v>
      </c>
      <c r="J29" s="4" t="s">
        <v>30</v>
      </c>
      <c r="K29" s="4" t="s">
        <v>23</v>
      </c>
      <c r="L29" s="4" t="s">
        <v>25</v>
      </c>
      <c r="M29" s="20">
        <f t="shared" si="0"/>
        <v>170000</v>
      </c>
      <c r="N29" s="20">
        <f>N30</f>
        <v>170000</v>
      </c>
      <c r="O29" s="20">
        <f>O30</f>
        <v>0</v>
      </c>
      <c r="P29" s="20">
        <f t="shared" si="1"/>
        <v>200000</v>
      </c>
      <c r="Q29" s="20">
        <f>Q30</f>
        <v>200000</v>
      </c>
      <c r="R29" s="20">
        <f>R30</f>
        <v>0</v>
      </c>
      <c r="S29" s="20">
        <f t="shared" si="2"/>
        <v>200000</v>
      </c>
      <c r="T29" s="20">
        <f>T30</f>
        <v>200000</v>
      </c>
      <c r="U29" s="20">
        <f>U30</f>
        <v>0</v>
      </c>
    </row>
    <row r="30" spans="1:21" s="18" customFormat="1" ht="56.25" x14ac:dyDescent="0.2">
      <c r="A30" s="13"/>
      <c r="B30" s="14" t="s">
        <v>13</v>
      </c>
      <c r="C30" s="15">
        <v>618</v>
      </c>
      <c r="D30" s="16">
        <v>1</v>
      </c>
      <c r="E30" s="16">
        <v>2</v>
      </c>
      <c r="F30" s="17" t="s">
        <v>60</v>
      </c>
      <c r="G30" s="17" t="s">
        <v>35</v>
      </c>
      <c r="H30" s="17" t="s">
        <v>29</v>
      </c>
      <c r="I30" s="17" t="s">
        <v>63</v>
      </c>
      <c r="J30" s="17" t="s">
        <v>30</v>
      </c>
      <c r="K30" s="17" t="s">
        <v>23</v>
      </c>
      <c r="L30" s="15">
        <v>120</v>
      </c>
      <c r="M30" s="21">
        <f t="shared" si="0"/>
        <v>170000</v>
      </c>
      <c r="N30" s="21">
        <f>200000-30000</f>
        <v>170000</v>
      </c>
      <c r="O30" s="21">
        <v>0</v>
      </c>
      <c r="P30" s="21">
        <f t="shared" si="1"/>
        <v>200000</v>
      </c>
      <c r="Q30" s="21">
        <v>200000</v>
      </c>
      <c r="R30" s="21">
        <v>0</v>
      </c>
      <c r="S30" s="21">
        <f t="shared" si="2"/>
        <v>200000</v>
      </c>
      <c r="T30" s="21">
        <v>200000</v>
      </c>
      <c r="U30" s="21">
        <v>0</v>
      </c>
    </row>
    <row r="31" spans="1:21" s="12" customFormat="1" ht="131.25" x14ac:dyDescent="0.2">
      <c r="A31" s="27"/>
      <c r="B31" s="48" t="s">
        <v>7</v>
      </c>
      <c r="C31" s="49">
        <v>618</v>
      </c>
      <c r="D31" s="50">
        <v>1</v>
      </c>
      <c r="E31" s="50">
        <v>4</v>
      </c>
      <c r="F31" s="51"/>
      <c r="G31" s="51"/>
      <c r="H31" s="51"/>
      <c r="I31" s="51"/>
      <c r="J31" s="51"/>
      <c r="K31" s="51"/>
      <c r="L31" s="49"/>
      <c r="M31" s="52">
        <f t="shared" si="0"/>
        <v>1402248.6400000001</v>
      </c>
      <c r="N31" s="52">
        <f>N32</f>
        <v>1402248.6400000001</v>
      </c>
      <c r="O31" s="52">
        <f>O32</f>
        <v>0</v>
      </c>
      <c r="P31" s="52">
        <f t="shared" si="1"/>
        <v>1383121.46</v>
      </c>
      <c r="Q31" s="52">
        <f>Q32</f>
        <v>1383121.46</v>
      </c>
      <c r="R31" s="52">
        <f>R32</f>
        <v>0</v>
      </c>
      <c r="S31" s="52">
        <f t="shared" si="2"/>
        <v>1358821.46</v>
      </c>
      <c r="T31" s="52">
        <f>T32</f>
        <v>1358821.46</v>
      </c>
      <c r="U31" s="52">
        <f>U32</f>
        <v>0</v>
      </c>
    </row>
    <row r="32" spans="1:21" ht="162" customHeight="1" x14ac:dyDescent="0.2">
      <c r="A32" s="46"/>
      <c r="B32" s="1" t="s">
        <v>59</v>
      </c>
      <c r="C32" s="2">
        <v>618</v>
      </c>
      <c r="D32" s="3">
        <v>1</v>
      </c>
      <c r="E32" s="3">
        <v>4</v>
      </c>
      <c r="F32" s="4" t="s">
        <v>60</v>
      </c>
      <c r="G32" s="4" t="s">
        <v>23</v>
      </c>
      <c r="H32" s="4" t="s">
        <v>27</v>
      </c>
      <c r="I32" s="4" t="s">
        <v>23</v>
      </c>
      <c r="J32" s="4" t="s">
        <v>28</v>
      </c>
      <c r="K32" s="4" t="s">
        <v>23</v>
      </c>
      <c r="L32" s="4"/>
      <c r="M32" s="20">
        <f t="shared" si="0"/>
        <v>1402248.6400000001</v>
      </c>
      <c r="N32" s="20">
        <f>N33+N45</f>
        <v>1402248.6400000001</v>
      </c>
      <c r="O32" s="20">
        <f>O33+O45</f>
        <v>0</v>
      </c>
      <c r="P32" s="20">
        <f t="shared" si="1"/>
        <v>1383121.46</v>
      </c>
      <c r="Q32" s="20">
        <f>Q33+Q45</f>
        <v>1383121.46</v>
      </c>
      <c r="R32" s="20">
        <f>R33+R45</f>
        <v>0</v>
      </c>
      <c r="S32" s="20">
        <f t="shared" si="2"/>
        <v>1358821.46</v>
      </c>
      <c r="T32" s="20">
        <f>T33+T45</f>
        <v>1358821.46</v>
      </c>
      <c r="U32" s="20">
        <f>U33+U45</f>
        <v>0</v>
      </c>
    </row>
    <row r="33" spans="1:21" ht="93.75" x14ac:dyDescent="0.2">
      <c r="A33" s="46"/>
      <c r="B33" s="1" t="s">
        <v>61</v>
      </c>
      <c r="C33" s="2">
        <v>618</v>
      </c>
      <c r="D33" s="3">
        <v>1</v>
      </c>
      <c r="E33" s="3">
        <v>4</v>
      </c>
      <c r="F33" s="4" t="s">
        <v>60</v>
      </c>
      <c r="G33" s="4" t="s">
        <v>35</v>
      </c>
      <c r="H33" s="4" t="s">
        <v>27</v>
      </c>
      <c r="I33" s="4" t="s">
        <v>23</v>
      </c>
      <c r="J33" s="4" t="s">
        <v>28</v>
      </c>
      <c r="K33" s="4" t="s">
        <v>23</v>
      </c>
      <c r="L33" s="4"/>
      <c r="M33" s="20">
        <f t="shared" si="0"/>
        <v>1377948.6400000001</v>
      </c>
      <c r="N33" s="20">
        <f>N34</f>
        <v>1377948.6400000001</v>
      </c>
      <c r="O33" s="20">
        <f>O34</f>
        <v>0</v>
      </c>
      <c r="P33" s="20">
        <f t="shared" si="1"/>
        <v>1358821.46</v>
      </c>
      <c r="Q33" s="20">
        <f>Q34</f>
        <v>1358821.46</v>
      </c>
      <c r="R33" s="20">
        <f>R34</f>
        <v>0</v>
      </c>
      <c r="S33" s="20">
        <f t="shared" si="2"/>
        <v>1358821.46</v>
      </c>
      <c r="T33" s="20">
        <f>T34</f>
        <v>1358821.46</v>
      </c>
      <c r="U33" s="20">
        <f>U34</f>
        <v>0</v>
      </c>
    </row>
    <row r="34" spans="1:21" ht="93.75" x14ac:dyDescent="0.2">
      <c r="A34" s="46"/>
      <c r="B34" s="1" t="s">
        <v>62</v>
      </c>
      <c r="C34" s="2">
        <v>618</v>
      </c>
      <c r="D34" s="3">
        <v>1</v>
      </c>
      <c r="E34" s="3">
        <v>4</v>
      </c>
      <c r="F34" s="4" t="s">
        <v>60</v>
      </c>
      <c r="G34" s="4" t="s">
        <v>35</v>
      </c>
      <c r="H34" s="4" t="s">
        <v>29</v>
      </c>
      <c r="I34" s="4" t="s">
        <v>23</v>
      </c>
      <c r="J34" s="4" t="s">
        <v>28</v>
      </c>
      <c r="K34" s="4" t="s">
        <v>23</v>
      </c>
      <c r="L34" s="4"/>
      <c r="M34" s="20">
        <f t="shared" si="0"/>
        <v>1377948.6400000001</v>
      </c>
      <c r="N34" s="20">
        <f>N35+N38</f>
        <v>1377948.6400000001</v>
      </c>
      <c r="O34" s="20">
        <f>O35+O38</f>
        <v>0</v>
      </c>
      <c r="P34" s="20">
        <f t="shared" si="1"/>
        <v>1358821.46</v>
      </c>
      <c r="Q34" s="20">
        <f>Q35+Q38</f>
        <v>1358821.46</v>
      </c>
      <c r="R34" s="20">
        <f>R35+R38</f>
        <v>0</v>
      </c>
      <c r="S34" s="20">
        <f t="shared" si="2"/>
        <v>1358821.46</v>
      </c>
      <c r="T34" s="20">
        <f>T35+T38</f>
        <v>1358821.46</v>
      </c>
      <c r="U34" s="20">
        <f>U35+U38</f>
        <v>0</v>
      </c>
    </row>
    <row r="35" spans="1:21" ht="57" customHeight="1" x14ac:dyDescent="0.2">
      <c r="A35" s="46"/>
      <c r="B35" s="1" t="s">
        <v>16</v>
      </c>
      <c r="C35" s="2">
        <v>618</v>
      </c>
      <c r="D35" s="3">
        <v>1</v>
      </c>
      <c r="E35" s="3">
        <v>4</v>
      </c>
      <c r="F35" s="4" t="s">
        <v>60</v>
      </c>
      <c r="G35" s="4" t="s">
        <v>35</v>
      </c>
      <c r="H35" s="4" t="s">
        <v>29</v>
      </c>
      <c r="I35" s="4" t="s">
        <v>22</v>
      </c>
      <c r="J35" s="4" t="s">
        <v>30</v>
      </c>
      <c r="K35" s="4" t="s">
        <v>23</v>
      </c>
      <c r="L35" s="4"/>
      <c r="M35" s="20">
        <f t="shared" si="0"/>
        <v>1100000</v>
      </c>
      <c r="N35" s="20">
        <f>N36</f>
        <v>1100000</v>
      </c>
      <c r="O35" s="20">
        <f>O36</f>
        <v>0</v>
      </c>
      <c r="P35" s="20">
        <f t="shared" si="1"/>
        <v>1100000</v>
      </c>
      <c r="Q35" s="20">
        <f>Q36</f>
        <v>1100000</v>
      </c>
      <c r="R35" s="20">
        <f>R36</f>
        <v>0</v>
      </c>
      <c r="S35" s="20">
        <f t="shared" si="2"/>
        <v>1100000</v>
      </c>
      <c r="T35" s="20">
        <f>T36</f>
        <v>1100000</v>
      </c>
      <c r="U35" s="20">
        <f>U36</f>
        <v>0</v>
      </c>
    </row>
    <row r="36" spans="1:21" ht="131.25" x14ac:dyDescent="0.2">
      <c r="A36" s="46"/>
      <c r="B36" s="1" t="s">
        <v>24</v>
      </c>
      <c r="C36" s="2">
        <v>618</v>
      </c>
      <c r="D36" s="3">
        <v>1</v>
      </c>
      <c r="E36" s="3">
        <v>4</v>
      </c>
      <c r="F36" s="4" t="s">
        <v>60</v>
      </c>
      <c r="G36" s="4" t="s">
        <v>35</v>
      </c>
      <c r="H36" s="4" t="s">
        <v>29</v>
      </c>
      <c r="I36" s="4" t="s">
        <v>22</v>
      </c>
      <c r="J36" s="4" t="s">
        <v>30</v>
      </c>
      <c r="K36" s="4" t="s">
        <v>23</v>
      </c>
      <c r="L36" s="2">
        <v>100</v>
      </c>
      <c r="M36" s="20">
        <f t="shared" si="0"/>
        <v>1100000</v>
      </c>
      <c r="N36" s="20">
        <f>N37</f>
        <v>1100000</v>
      </c>
      <c r="O36" s="20">
        <f>O37</f>
        <v>0</v>
      </c>
      <c r="P36" s="20">
        <f t="shared" si="1"/>
        <v>1100000</v>
      </c>
      <c r="Q36" s="20">
        <f>Q37</f>
        <v>1100000</v>
      </c>
      <c r="R36" s="20">
        <f>R37</f>
        <v>0</v>
      </c>
      <c r="S36" s="20">
        <f t="shared" si="2"/>
        <v>1100000</v>
      </c>
      <c r="T36" s="20">
        <f>T37</f>
        <v>1100000</v>
      </c>
      <c r="U36" s="20">
        <f>U37</f>
        <v>0</v>
      </c>
    </row>
    <row r="37" spans="1:21" s="18" customFormat="1" ht="56.25" x14ac:dyDescent="0.2">
      <c r="A37" s="13"/>
      <c r="B37" s="14" t="s">
        <v>13</v>
      </c>
      <c r="C37" s="15">
        <v>618</v>
      </c>
      <c r="D37" s="16">
        <v>1</v>
      </c>
      <c r="E37" s="16">
        <v>4</v>
      </c>
      <c r="F37" s="17" t="s">
        <v>60</v>
      </c>
      <c r="G37" s="17" t="s">
        <v>35</v>
      </c>
      <c r="H37" s="17" t="s">
        <v>29</v>
      </c>
      <c r="I37" s="17" t="s">
        <v>22</v>
      </c>
      <c r="J37" s="17" t="s">
        <v>30</v>
      </c>
      <c r="K37" s="17" t="s">
        <v>23</v>
      </c>
      <c r="L37" s="15">
        <v>120</v>
      </c>
      <c r="M37" s="21">
        <f t="shared" si="0"/>
        <v>1100000</v>
      </c>
      <c r="N37" s="21">
        <v>1100000</v>
      </c>
      <c r="O37" s="21">
        <v>0</v>
      </c>
      <c r="P37" s="21">
        <f t="shared" si="1"/>
        <v>1100000</v>
      </c>
      <c r="Q37" s="21">
        <v>1100000</v>
      </c>
      <c r="R37" s="21">
        <v>0</v>
      </c>
      <c r="S37" s="21">
        <f t="shared" si="2"/>
        <v>1100000</v>
      </c>
      <c r="T37" s="21">
        <v>1100000</v>
      </c>
      <c r="U37" s="21">
        <v>0</v>
      </c>
    </row>
    <row r="38" spans="1:21" ht="56.25" x14ac:dyDescent="0.2">
      <c r="A38" s="46"/>
      <c r="B38" s="1" t="s">
        <v>16</v>
      </c>
      <c r="C38" s="2">
        <v>618</v>
      </c>
      <c r="D38" s="3">
        <v>1</v>
      </c>
      <c r="E38" s="3">
        <v>4</v>
      </c>
      <c r="F38" s="4" t="s">
        <v>60</v>
      </c>
      <c r="G38" s="4" t="s">
        <v>35</v>
      </c>
      <c r="H38" s="4" t="s">
        <v>29</v>
      </c>
      <c r="I38" s="4" t="s">
        <v>63</v>
      </c>
      <c r="J38" s="4" t="s">
        <v>30</v>
      </c>
      <c r="K38" s="4" t="s">
        <v>23</v>
      </c>
      <c r="L38" s="4"/>
      <c r="M38" s="20">
        <f t="shared" si="0"/>
        <v>277948.64</v>
      </c>
      <c r="N38" s="20">
        <f>N39+N41+N43</f>
        <v>277948.64</v>
      </c>
      <c r="O38" s="20">
        <f>O39+O41+O43</f>
        <v>0</v>
      </c>
      <c r="P38" s="20">
        <f t="shared" si="1"/>
        <v>258821.46000000002</v>
      </c>
      <c r="Q38" s="20">
        <f>Q39+Q41+Q43</f>
        <v>258821.46000000002</v>
      </c>
      <c r="R38" s="20">
        <f>R39+R41+R43</f>
        <v>0</v>
      </c>
      <c r="S38" s="20">
        <f t="shared" si="2"/>
        <v>258821.46000000002</v>
      </c>
      <c r="T38" s="20">
        <f>T39+T41+T43</f>
        <v>258821.46000000002</v>
      </c>
      <c r="U38" s="20">
        <f>U39+U41+U43</f>
        <v>0</v>
      </c>
    </row>
    <row r="39" spans="1:21" ht="131.25" x14ac:dyDescent="0.2">
      <c r="A39" s="46"/>
      <c r="B39" s="1" t="s">
        <v>24</v>
      </c>
      <c r="C39" s="2">
        <v>618</v>
      </c>
      <c r="D39" s="3">
        <v>1</v>
      </c>
      <c r="E39" s="3">
        <v>4</v>
      </c>
      <c r="F39" s="4" t="s">
        <v>60</v>
      </c>
      <c r="G39" s="4" t="s">
        <v>35</v>
      </c>
      <c r="H39" s="4" t="s">
        <v>29</v>
      </c>
      <c r="I39" s="4" t="s">
        <v>63</v>
      </c>
      <c r="J39" s="4" t="s">
        <v>30</v>
      </c>
      <c r="K39" s="4" t="s">
        <v>23</v>
      </c>
      <c r="L39" s="2">
        <v>100</v>
      </c>
      <c r="M39" s="20">
        <f t="shared" si="0"/>
        <v>268195.64</v>
      </c>
      <c r="N39" s="20">
        <f>N40</f>
        <v>268195.64</v>
      </c>
      <c r="O39" s="20">
        <f>O40</f>
        <v>0</v>
      </c>
      <c r="P39" s="20">
        <f t="shared" si="1"/>
        <v>232821.46000000002</v>
      </c>
      <c r="Q39" s="20">
        <f>Q40</f>
        <v>232821.46000000002</v>
      </c>
      <c r="R39" s="20">
        <f>R40</f>
        <v>0</v>
      </c>
      <c r="S39" s="20">
        <f t="shared" si="2"/>
        <v>232821.46000000002</v>
      </c>
      <c r="T39" s="20">
        <f>T40</f>
        <v>232821.46000000002</v>
      </c>
      <c r="U39" s="20">
        <f>U40</f>
        <v>0</v>
      </c>
    </row>
    <row r="40" spans="1:21" s="18" customFormat="1" ht="56.25" x14ac:dyDescent="0.2">
      <c r="A40" s="13"/>
      <c r="B40" s="14" t="s">
        <v>13</v>
      </c>
      <c r="C40" s="15">
        <v>618</v>
      </c>
      <c r="D40" s="16">
        <v>1</v>
      </c>
      <c r="E40" s="16">
        <v>4</v>
      </c>
      <c r="F40" s="17" t="s">
        <v>60</v>
      </c>
      <c r="G40" s="17" t="s">
        <v>35</v>
      </c>
      <c r="H40" s="17" t="s">
        <v>29</v>
      </c>
      <c r="I40" s="17" t="s">
        <v>63</v>
      </c>
      <c r="J40" s="17" t="s">
        <v>30</v>
      </c>
      <c r="K40" s="17" t="s">
        <v>23</v>
      </c>
      <c r="L40" s="15">
        <v>120</v>
      </c>
      <c r="M40" s="21">
        <f t="shared" si="0"/>
        <v>268195.64</v>
      </c>
      <c r="N40" s="21">
        <f>500000-211035.93-20768.43</f>
        <v>268195.64</v>
      </c>
      <c r="O40" s="21">
        <v>0</v>
      </c>
      <c r="P40" s="21">
        <f t="shared" si="1"/>
        <v>232821.46000000002</v>
      </c>
      <c r="Q40" s="21">
        <f>500000-267178.54</f>
        <v>232821.46000000002</v>
      </c>
      <c r="R40" s="21">
        <v>0</v>
      </c>
      <c r="S40" s="21">
        <f t="shared" si="2"/>
        <v>232821.46000000002</v>
      </c>
      <c r="T40" s="21">
        <f>500000-267178.54</f>
        <v>232821.46000000002</v>
      </c>
      <c r="U40" s="21">
        <v>0</v>
      </c>
    </row>
    <row r="41" spans="1:21" s="23" customFormat="1" ht="56.25" x14ac:dyDescent="0.2">
      <c r="A41" s="46"/>
      <c r="B41" s="1" t="s">
        <v>44</v>
      </c>
      <c r="C41" s="2">
        <v>618</v>
      </c>
      <c r="D41" s="3">
        <v>1</v>
      </c>
      <c r="E41" s="3">
        <v>4</v>
      </c>
      <c r="F41" s="4" t="s">
        <v>60</v>
      </c>
      <c r="G41" s="4" t="s">
        <v>35</v>
      </c>
      <c r="H41" s="4" t="s">
        <v>29</v>
      </c>
      <c r="I41" s="4" t="s">
        <v>63</v>
      </c>
      <c r="J41" s="4" t="s">
        <v>30</v>
      </c>
      <c r="K41" s="4" t="s">
        <v>23</v>
      </c>
      <c r="L41" s="2">
        <v>200</v>
      </c>
      <c r="M41" s="20">
        <f t="shared" si="0"/>
        <v>3780</v>
      </c>
      <c r="N41" s="20">
        <f>N42</f>
        <v>3780</v>
      </c>
      <c r="O41" s="20">
        <f>O42</f>
        <v>0</v>
      </c>
      <c r="P41" s="20">
        <f t="shared" si="1"/>
        <v>6000</v>
      </c>
      <c r="Q41" s="20">
        <f>Q42</f>
        <v>6000</v>
      </c>
      <c r="R41" s="20">
        <f>R42</f>
        <v>0</v>
      </c>
      <c r="S41" s="20">
        <f t="shared" si="2"/>
        <v>6000</v>
      </c>
      <c r="T41" s="20">
        <f>T42</f>
        <v>6000</v>
      </c>
      <c r="U41" s="20">
        <f>U42</f>
        <v>0</v>
      </c>
    </row>
    <row r="42" spans="1:21" s="18" customFormat="1" ht="56.25" x14ac:dyDescent="0.2">
      <c r="A42" s="13"/>
      <c r="B42" s="14" t="s">
        <v>14</v>
      </c>
      <c r="C42" s="15">
        <v>618</v>
      </c>
      <c r="D42" s="16">
        <v>1</v>
      </c>
      <c r="E42" s="16">
        <v>4</v>
      </c>
      <c r="F42" s="17" t="s">
        <v>60</v>
      </c>
      <c r="G42" s="17" t="s">
        <v>35</v>
      </c>
      <c r="H42" s="17" t="s">
        <v>29</v>
      </c>
      <c r="I42" s="17" t="s">
        <v>63</v>
      </c>
      <c r="J42" s="17" t="s">
        <v>30</v>
      </c>
      <c r="K42" s="17" t="s">
        <v>23</v>
      </c>
      <c r="L42" s="15">
        <v>240</v>
      </c>
      <c r="M42" s="21">
        <f t="shared" si="0"/>
        <v>3780</v>
      </c>
      <c r="N42" s="21">
        <f>6000+6880-9065-35</f>
        <v>3780</v>
      </c>
      <c r="O42" s="21">
        <v>0</v>
      </c>
      <c r="P42" s="21">
        <f t="shared" si="1"/>
        <v>6000</v>
      </c>
      <c r="Q42" s="21">
        <v>6000</v>
      </c>
      <c r="R42" s="21">
        <v>0</v>
      </c>
      <c r="S42" s="21">
        <f t="shared" si="2"/>
        <v>6000</v>
      </c>
      <c r="T42" s="21">
        <v>6000</v>
      </c>
      <c r="U42" s="21">
        <v>0</v>
      </c>
    </row>
    <row r="43" spans="1:21" s="18" customFormat="1" x14ac:dyDescent="0.2">
      <c r="A43" s="13"/>
      <c r="B43" s="1" t="s">
        <v>26</v>
      </c>
      <c r="C43" s="2">
        <v>618</v>
      </c>
      <c r="D43" s="3">
        <v>1</v>
      </c>
      <c r="E43" s="3">
        <v>4</v>
      </c>
      <c r="F43" s="4" t="s">
        <v>60</v>
      </c>
      <c r="G43" s="4" t="s">
        <v>35</v>
      </c>
      <c r="H43" s="4" t="s">
        <v>29</v>
      </c>
      <c r="I43" s="4" t="s">
        <v>63</v>
      </c>
      <c r="J43" s="4" t="s">
        <v>30</v>
      </c>
      <c r="K43" s="4" t="s">
        <v>23</v>
      </c>
      <c r="L43" s="15" t="s">
        <v>65</v>
      </c>
      <c r="M43" s="20">
        <f t="shared" si="0"/>
        <v>5973</v>
      </c>
      <c r="N43" s="20">
        <f>N44</f>
        <v>5973</v>
      </c>
      <c r="O43" s="20">
        <f>O44</f>
        <v>0</v>
      </c>
      <c r="P43" s="20">
        <f t="shared" si="1"/>
        <v>20000</v>
      </c>
      <c r="Q43" s="20">
        <f>Q44</f>
        <v>20000</v>
      </c>
      <c r="R43" s="20">
        <f>R44</f>
        <v>0</v>
      </c>
      <c r="S43" s="20">
        <f t="shared" si="2"/>
        <v>20000</v>
      </c>
      <c r="T43" s="20">
        <f>T44</f>
        <v>20000</v>
      </c>
      <c r="U43" s="20">
        <f>U44</f>
        <v>0</v>
      </c>
    </row>
    <row r="44" spans="1:21" s="18" customFormat="1" ht="37.5" x14ac:dyDescent="0.2">
      <c r="A44" s="13"/>
      <c r="B44" s="14" t="s">
        <v>15</v>
      </c>
      <c r="C44" s="15">
        <v>618</v>
      </c>
      <c r="D44" s="16">
        <v>1</v>
      </c>
      <c r="E44" s="16">
        <v>4</v>
      </c>
      <c r="F44" s="17" t="s">
        <v>60</v>
      </c>
      <c r="G44" s="17" t="s">
        <v>35</v>
      </c>
      <c r="H44" s="17" t="s">
        <v>29</v>
      </c>
      <c r="I44" s="17" t="s">
        <v>63</v>
      </c>
      <c r="J44" s="17" t="s">
        <v>30</v>
      </c>
      <c r="K44" s="17" t="s">
        <v>23</v>
      </c>
      <c r="L44" s="15" t="s">
        <v>66</v>
      </c>
      <c r="M44" s="21">
        <f t="shared" si="0"/>
        <v>5973</v>
      </c>
      <c r="N44" s="21">
        <f>10000-4027</f>
        <v>5973</v>
      </c>
      <c r="O44" s="21">
        <v>0</v>
      </c>
      <c r="P44" s="21">
        <f t="shared" si="1"/>
        <v>20000</v>
      </c>
      <c r="Q44" s="21">
        <v>20000</v>
      </c>
      <c r="R44" s="21">
        <v>0</v>
      </c>
      <c r="S44" s="21">
        <f t="shared" si="2"/>
        <v>20000</v>
      </c>
      <c r="T44" s="21">
        <v>20000</v>
      </c>
      <c r="U44" s="21">
        <v>0</v>
      </c>
    </row>
    <row r="45" spans="1:21" s="18" customFormat="1" ht="56.25" x14ac:dyDescent="0.2">
      <c r="A45" s="46"/>
      <c r="B45" s="1" t="s">
        <v>121</v>
      </c>
      <c r="C45" s="2">
        <v>618</v>
      </c>
      <c r="D45" s="3">
        <v>1</v>
      </c>
      <c r="E45" s="3">
        <v>4</v>
      </c>
      <c r="F45" s="4" t="s">
        <v>60</v>
      </c>
      <c r="G45" s="4" t="s">
        <v>67</v>
      </c>
      <c r="H45" s="4" t="s">
        <v>27</v>
      </c>
      <c r="I45" s="4" t="s">
        <v>23</v>
      </c>
      <c r="J45" s="4" t="s">
        <v>28</v>
      </c>
      <c r="K45" s="4" t="s">
        <v>23</v>
      </c>
      <c r="L45" s="4"/>
      <c r="M45" s="20">
        <f>N45+O45</f>
        <v>24300</v>
      </c>
      <c r="N45" s="20">
        <f t="shared" ref="N45:O48" si="4">N46</f>
        <v>24300</v>
      </c>
      <c r="O45" s="20">
        <f t="shared" si="4"/>
        <v>0</v>
      </c>
      <c r="P45" s="20">
        <f>Q45+R45</f>
        <v>24300</v>
      </c>
      <c r="Q45" s="20">
        <f t="shared" ref="Q45:R48" si="5">Q46</f>
        <v>24300</v>
      </c>
      <c r="R45" s="20">
        <f t="shared" si="5"/>
        <v>0</v>
      </c>
      <c r="S45" s="20">
        <f>T45+U45</f>
        <v>0</v>
      </c>
      <c r="T45" s="20">
        <f t="shared" ref="T45:U48" si="6">T46</f>
        <v>0</v>
      </c>
      <c r="U45" s="20">
        <f t="shared" si="6"/>
        <v>0</v>
      </c>
    </row>
    <row r="46" spans="1:21" s="18" customFormat="1" ht="183.75" customHeight="1" x14ac:dyDescent="0.2">
      <c r="A46" s="46"/>
      <c r="B46" s="1" t="s">
        <v>68</v>
      </c>
      <c r="C46" s="2">
        <v>618</v>
      </c>
      <c r="D46" s="3">
        <v>1</v>
      </c>
      <c r="E46" s="3">
        <v>4</v>
      </c>
      <c r="F46" s="4" t="s">
        <v>60</v>
      </c>
      <c r="G46" s="4" t="s">
        <v>67</v>
      </c>
      <c r="H46" s="4" t="s">
        <v>69</v>
      </c>
      <c r="I46" s="4" t="s">
        <v>23</v>
      </c>
      <c r="J46" s="4" t="s">
        <v>28</v>
      </c>
      <c r="K46" s="4" t="s">
        <v>23</v>
      </c>
      <c r="L46" s="4"/>
      <c r="M46" s="20">
        <f>N46+O46</f>
        <v>24300</v>
      </c>
      <c r="N46" s="20">
        <f t="shared" si="4"/>
        <v>24300</v>
      </c>
      <c r="O46" s="20">
        <f t="shared" si="4"/>
        <v>0</v>
      </c>
      <c r="P46" s="20">
        <f>Q46+R46</f>
        <v>24300</v>
      </c>
      <c r="Q46" s="20">
        <f t="shared" si="5"/>
        <v>24300</v>
      </c>
      <c r="R46" s="20">
        <f t="shared" si="5"/>
        <v>0</v>
      </c>
      <c r="S46" s="20">
        <f>T46+U46</f>
        <v>0</v>
      </c>
      <c r="T46" s="20">
        <f t="shared" si="6"/>
        <v>0</v>
      </c>
      <c r="U46" s="20">
        <f t="shared" si="6"/>
        <v>0</v>
      </c>
    </row>
    <row r="47" spans="1:21" s="18" customFormat="1" ht="186" customHeight="1" x14ac:dyDescent="0.2">
      <c r="A47" s="46"/>
      <c r="B47" s="1" t="s">
        <v>68</v>
      </c>
      <c r="C47" s="2">
        <v>618</v>
      </c>
      <c r="D47" s="3">
        <v>1</v>
      </c>
      <c r="E47" s="3">
        <v>4</v>
      </c>
      <c r="F47" s="4" t="s">
        <v>60</v>
      </c>
      <c r="G47" s="4" t="s">
        <v>67</v>
      </c>
      <c r="H47" s="4" t="s">
        <v>69</v>
      </c>
      <c r="I47" s="4" t="s">
        <v>63</v>
      </c>
      <c r="J47" s="4" t="s">
        <v>30</v>
      </c>
      <c r="K47" s="4" t="s">
        <v>23</v>
      </c>
      <c r="L47" s="4"/>
      <c r="M47" s="20">
        <f>N47+O47</f>
        <v>24300</v>
      </c>
      <c r="N47" s="20">
        <f t="shared" si="4"/>
        <v>24300</v>
      </c>
      <c r="O47" s="20">
        <f t="shared" si="4"/>
        <v>0</v>
      </c>
      <c r="P47" s="20">
        <f>Q47+R47</f>
        <v>24300</v>
      </c>
      <c r="Q47" s="20">
        <f t="shared" si="5"/>
        <v>24300</v>
      </c>
      <c r="R47" s="20">
        <f t="shared" si="5"/>
        <v>0</v>
      </c>
      <c r="S47" s="20">
        <f>T47+U47</f>
        <v>0</v>
      </c>
      <c r="T47" s="20">
        <f t="shared" si="6"/>
        <v>0</v>
      </c>
      <c r="U47" s="20">
        <f t="shared" si="6"/>
        <v>0</v>
      </c>
    </row>
    <row r="48" spans="1:21" s="18" customFormat="1" x14ac:dyDescent="0.2">
      <c r="A48" s="46"/>
      <c r="B48" s="1" t="s">
        <v>50</v>
      </c>
      <c r="C48" s="2">
        <v>618</v>
      </c>
      <c r="D48" s="3">
        <v>1</v>
      </c>
      <c r="E48" s="3">
        <v>4</v>
      </c>
      <c r="F48" s="4" t="s">
        <v>60</v>
      </c>
      <c r="G48" s="4" t="s">
        <v>67</v>
      </c>
      <c r="H48" s="4" t="s">
        <v>69</v>
      </c>
      <c r="I48" s="4" t="s">
        <v>63</v>
      </c>
      <c r="J48" s="4" t="s">
        <v>30</v>
      </c>
      <c r="K48" s="4" t="s">
        <v>23</v>
      </c>
      <c r="L48" s="2">
        <v>500</v>
      </c>
      <c r="M48" s="20">
        <f>N48+O48</f>
        <v>24300</v>
      </c>
      <c r="N48" s="20">
        <f t="shared" si="4"/>
        <v>24300</v>
      </c>
      <c r="O48" s="20">
        <f t="shared" si="4"/>
        <v>0</v>
      </c>
      <c r="P48" s="20">
        <f>Q48+R48</f>
        <v>24300</v>
      </c>
      <c r="Q48" s="20">
        <f t="shared" si="5"/>
        <v>24300</v>
      </c>
      <c r="R48" s="20">
        <f t="shared" si="5"/>
        <v>0</v>
      </c>
      <c r="S48" s="20">
        <f>T48+U48</f>
        <v>0</v>
      </c>
      <c r="T48" s="20">
        <f t="shared" si="6"/>
        <v>0</v>
      </c>
      <c r="U48" s="20">
        <f t="shared" si="6"/>
        <v>0</v>
      </c>
    </row>
    <row r="49" spans="1:21" s="18" customFormat="1" x14ac:dyDescent="0.2">
      <c r="A49" s="13"/>
      <c r="B49" s="14" t="s">
        <v>51</v>
      </c>
      <c r="C49" s="15">
        <v>618</v>
      </c>
      <c r="D49" s="16">
        <v>1</v>
      </c>
      <c r="E49" s="16">
        <v>4</v>
      </c>
      <c r="F49" s="17" t="s">
        <v>60</v>
      </c>
      <c r="G49" s="17" t="s">
        <v>67</v>
      </c>
      <c r="H49" s="17" t="s">
        <v>69</v>
      </c>
      <c r="I49" s="17" t="s">
        <v>63</v>
      </c>
      <c r="J49" s="17" t="s">
        <v>30</v>
      </c>
      <c r="K49" s="17" t="s">
        <v>23</v>
      </c>
      <c r="L49" s="15">
        <v>540</v>
      </c>
      <c r="M49" s="21">
        <f>N49+O49</f>
        <v>24300</v>
      </c>
      <c r="N49" s="21">
        <v>24300</v>
      </c>
      <c r="O49" s="21">
        <v>0</v>
      </c>
      <c r="P49" s="21">
        <f>Q49+R49</f>
        <v>24300</v>
      </c>
      <c r="Q49" s="21">
        <v>24300</v>
      </c>
      <c r="R49" s="21">
        <v>0</v>
      </c>
      <c r="S49" s="21">
        <f>T49+U49</f>
        <v>0</v>
      </c>
      <c r="T49" s="21">
        <v>0</v>
      </c>
      <c r="U49" s="21">
        <v>0</v>
      </c>
    </row>
    <row r="50" spans="1:21" s="18" customFormat="1" ht="93.75" x14ac:dyDescent="0.2">
      <c r="A50" s="13"/>
      <c r="B50" s="48" t="s">
        <v>112</v>
      </c>
      <c r="C50" s="49">
        <v>618</v>
      </c>
      <c r="D50" s="50">
        <v>1</v>
      </c>
      <c r="E50" s="50">
        <v>6</v>
      </c>
      <c r="F50" s="51"/>
      <c r="G50" s="51"/>
      <c r="H50" s="51"/>
      <c r="I50" s="51"/>
      <c r="J50" s="51"/>
      <c r="K50" s="51"/>
      <c r="L50" s="49"/>
      <c r="M50" s="52">
        <f t="shared" ref="M50:M56" si="7">N50+O50</f>
        <v>211035.93</v>
      </c>
      <c r="N50" s="52">
        <f t="shared" ref="N50:O55" si="8">N51</f>
        <v>211035.93</v>
      </c>
      <c r="O50" s="52">
        <f t="shared" si="8"/>
        <v>0</v>
      </c>
      <c r="P50" s="52">
        <f t="shared" ref="P50:P56" si="9">Q50+R50</f>
        <v>267178.54000000004</v>
      </c>
      <c r="Q50" s="52">
        <f t="shared" ref="Q50:R55" si="10">Q51</f>
        <v>267178.54000000004</v>
      </c>
      <c r="R50" s="52">
        <f t="shared" si="10"/>
        <v>0</v>
      </c>
      <c r="S50" s="52">
        <f t="shared" ref="S50:S56" si="11">T50+U50</f>
        <v>267178.54000000004</v>
      </c>
      <c r="T50" s="52">
        <f t="shared" ref="T50:U55" si="12">T51</f>
        <v>267178.54000000004</v>
      </c>
      <c r="U50" s="52">
        <f t="shared" si="12"/>
        <v>0</v>
      </c>
    </row>
    <row r="51" spans="1:21" s="18" customFormat="1" ht="150" x14ac:dyDescent="0.2">
      <c r="A51" s="13"/>
      <c r="B51" s="1" t="s">
        <v>59</v>
      </c>
      <c r="C51" s="2">
        <v>618</v>
      </c>
      <c r="D51" s="3">
        <v>1</v>
      </c>
      <c r="E51" s="3">
        <v>6</v>
      </c>
      <c r="F51" s="4" t="s">
        <v>60</v>
      </c>
      <c r="G51" s="4" t="s">
        <v>23</v>
      </c>
      <c r="H51" s="4" t="s">
        <v>27</v>
      </c>
      <c r="I51" s="4" t="s">
        <v>23</v>
      </c>
      <c r="J51" s="4" t="s">
        <v>28</v>
      </c>
      <c r="K51" s="4" t="s">
        <v>23</v>
      </c>
      <c r="L51" s="4"/>
      <c r="M51" s="20">
        <f t="shared" si="7"/>
        <v>211035.93</v>
      </c>
      <c r="N51" s="20">
        <f t="shared" si="8"/>
        <v>211035.93</v>
      </c>
      <c r="O51" s="20">
        <f t="shared" si="8"/>
        <v>0</v>
      </c>
      <c r="P51" s="20">
        <f t="shared" si="9"/>
        <v>267178.54000000004</v>
      </c>
      <c r="Q51" s="20">
        <f t="shared" si="10"/>
        <v>267178.54000000004</v>
      </c>
      <c r="R51" s="20">
        <f t="shared" si="10"/>
        <v>0</v>
      </c>
      <c r="S51" s="20">
        <f t="shared" si="11"/>
        <v>267178.54000000004</v>
      </c>
      <c r="T51" s="20">
        <f t="shared" si="12"/>
        <v>267178.54000000004</v>
      </c>
      <c r="U51" s="20">
        <f t="shared" si="12"/>
        <v>0</v>
      </c>
    </row>
    <row r="52" spans="1:21" s="18" customFormat="1" ht="56.25" x14ac:dyDescent="0.2">
      <c r="A52" s="13"/>
      <c r="B52" s="1" t="s">
        <v>121</v>
      </c>
      <c r="C52" s="2">
        <v>618</v>
      </c>
      <c r="D52" s="3">
        <v>1</v>
      </c>
      <c r="E52" s="3">
        <v>6</v>
      </c>
      <c r="F52" s="4" t="s">
        <v>60</v>
      </c>
      <c r="G52" s="4" t="s">
        <v>67</v>
      </c>
      <c r="H52" s="4" t="s">
        <v>27</v>
      </c>
      <c r="I52" s="4" t="s">
        <v>23</v>
      </c>
      <c r="J52" s="4" t="s">
        <v>28</v>
      </c>
      <c r="K52" s="4" t="s">
        <v>23</v>
      </c>
      <c r="L52" s="4"/>
      <c r="M52" s="20">
        <f t="shared" si="7"/>
        <v>211035.93</v>
      </c>
      <c r="N52" s="20">
        <f t="shared" si="8"/>
        <v>211035.93</v>
      </c>
      <c r="O52" s="20">
        <f t="shared" si="8"/>
        <v>0</v>
      </c>
      <c r="P52" s="20">
        <f t="shared" si="9"/>
        <v>267178.54000000004</v>
      </c>
      <c r="Q52" s="20">
        <f t="shared" si="10"/>
        <v>267178.54000000004</v>
      </c>
      <c r="R52" s="20">
        <f t="shared" si="10"/>
        <v>0</v>
      </c>
      <c r="S52" s="20">
        <f t="shared" si="11"/>
        <v>267178.54000000004</v>
      </c>
      <c r="T52" s="20">
        <f t="shared" si="12"/>
        <v>267178.54000000004</v>
      </c>
      <c r="U52" s="20">
        <f t="shared" si="12"/>
        <v>0</v>
      </c>
    </row>
    <row r="53" spans="1:21" s="18" customFormat="1" ht="56.25" x14ac:dyDescent="0.2">
      <c r="A53" s="13"/>
      <c r="B53" s="1" t="s">
        <v>113</v>
      </c>
      <c r="C53" s="2">
        <v>618</v>
      </c>
      <c r="D53" s="3">
        <v>1</v>
      </c>
      <c r="E53" s="3">
        <v>6</v>
      </c>
      <c r="F53" s="4" t="s">
        <v>60</v>
      </c>
      <c r="G53" s="4" t="s">
        <v>67</v>
      </c>
      <c r="H53" s="4" t="s">
        <v>95</v>
      </c>
      <c r="I53" s="4" t="s">
        <v>23</v>
      </c>
      <c r="J53" s="4" t="s">
        <v>28</v>
      </c>
      <c r="K53" s="4" t="s">
        <v>23</v>
      </c>
      <c r="L53" s="4"/>
      <c r="M53" s="20">
        <f t="shared" si="7"/>
        <v>211035.93</v>
      </c>
      <c r="N53" s="20">
        <f t="shared" si="8"/>
        <v>211035.93</v>
      </c>
      <c r="O53" s="20">
        <f t="shared" si="8"/>
        <v>0</v>
      </c>
      <c r="P53" s="20">
        <f t="shared" si="9"/>
        <v>267178.54000000004</v>
      </c>
      <c r="Q53" s="20">
        <f t="shared" si="10"/>
        <v>267178.54000000004</v>
      </c>
      <c r="R53" s="20">
        <f t="shared" si="10"/>
        <v>0</v>
      </c>
      <c r="S53" s="20">
        <f t="shared" si="11"/>
        <v>267178.54000000004</v>
      </c>
      <c r="T53" s="20">
        <f t="shared" si="12"/>
        <v>267178.54000000004</v>
      </c>
      <c r="U53" s="20">
        <f t="shared" si="12"/>
        <v>0</v>
      </c>
    </row>
    <row r="54" spans="1:21" s="18" customFormat="1" ht="56.25" x14ac:dyDescent="0.2">
      <c r="A54" s="13"/>
      <c r="B54" s="1" t="s">
        <v>114</v>
      </c>
      <c r="C54" s="2">
        <v>618</v>
      </c>
      <c r="D54" s="3">
        <v>1</v>
      </c>
      <c r="E54" s="3">
        <v>6</v>
      </c>
      <c r="F54" s="4" t="s">
        <v>60</v>
      </c>
      <c r="G54" s="4" t="s">
        <v>67</v>
      </c>
      <c r="H54" s="4" t="s">
        <v>95</v>
      </c>
      <c r="I54" s="4" t="s">
        <v>63</v>
      </c>
      <c r="J54" s="4" t="s">
        <v>30</v>
      </c>
      <c r="K54" s="4" t="s">
        <v>23</v>
      </c>
      <c r="L54" s="4"/>
      <c r="M54" s="20">
        <f t="shared" si="7"/>
        <v>211035.93</v>
      </c>
      <c r="N54" s="20">
        <f t="shared" si="8"/>
        <v>211035.93</v>
      </c>
      <c r="O54" s="20">
        <f t="shared" si="8"/>
        <v>0</v>
      </c>
      <c r="P54" s="20">
        <f t="shared" si="9"/>
        <v>267178.54000000004</v>
      </c>
      <c r="Q54" s="20">
        <f t="shared" si="10"/>
        <v>267178.54000000004</v>
      </c>
      <c r="R54" s="20">
        <f t="shared" si="10"/>
        <v>0</v>
      </c>
      <c r="S54" s="20">
        <f t="shared" si="11"/>
        <v>267178.54000000004</v>
      </c>
      <c r="T54" s="20">
        <f t="shared" si="12"/>
        <v>267178.54000000004</v>
      </c>
      <c r="U54" s="20">
        <f t="shared" si="12"/>
        <v>0</v>
      </c>
    </row>
    <row r="55" spans="1:21" s="18" customFormat="1" x14ac:dyDescent="0.2">
      <c r="A55" s="13"/>
      <c r="B55" s="1" t="s">
        <v>50</v>
      </c>
      <c r="C55" s="2">
        <v>618</v>
      </c>
      <c r="D55" s="3">
        <v>1</v>
      </c>
      <c r="E55" s="3">
        <v>6</v>
      </c>
      <c r="F55" s="4" t="s">
        <v>60</v>
      </c>
      <c r="G55" s="4" t="s">
        <v>67</v>
      </c>
      <c r="H55" s="4" t="s">
        <v>95</v>
      </c>
      <c r="I55" s="4" t="s">
        <v>63</v>
      </c>
      <c r="J55" s="4" t="s">
        <v>30</v>
      </c>
      <c r="K55" s="4" t="s">
        <v>23</v>
      </c>
      <c r="L55" s="2">
        <v>500</v>
      </c>
      <c r="M55" s="20">
        <f t="shared" si="7"/>
        <v>211035.93</v>
      </c>
      <c r="N55" s="20">
        <f t="shared" si="8"/>
        <v>211035.93</v>
      </c>
      <c r="O55" s="20">
        <f t="shared" si="8"/>
        <v>0</v>
      </c>
      <c r="P55" s="20">
        <f t="shared" si="9"/>
        <v>267178.54000000004</v>
      </c>
      <c r="Q55" s="20">
        <f t="shared" si="10"/>
        <v>267178.54000000004</v>
      </c>
      <c r="R55" s="20">
        <f t="shared" si="10"/>
        <v>0</v>
      </c>
      <c r="S55" s="20">
        <f t="shared" si="11"/>
        <v>267178.54000000004</v>
      </c>
      <c r="T55" s="20">
        <f t="shared" si="12"/>
        <v>267178.54000000004</v>
      </c>
      <c r="U55" s="20">
        <f t="shared" si="12"/>
        <v>0</v>
      </c>
    </row>
    <row r="56" spans="1:21" s="18" customFormat="1" x14ac:dyDescent="0.2">
      <c r="A56" s="13"/>
      <c r="B56" s="14" t="s">
        <v>51</v>
      </c>
      <c r="C56" s="15">
        <v>618</v>
      </c>
      <c r="D56" s="16">
        <v>1</v>
      </c>
      <c r="E56" s="16">
        <v>6</v>
      </c>
      <c r="F56" s="17" t="s">
        <v>60</v>
      </c>
      <c r="G56" s="17" t="s">
        <v>67</v>
      </c>
      <c r="H56" s="17" t="s">
        <v>95</v>
      </c>
      <c r="I56" s="17" t="s">
        <v>63</v>
      </c>
      <c r="J56" s="17" t="s">
        <v>30</v>
      </c>
      <c r="K56" s="17" t="s">
        <v>23</v>
      </c>
      <c r="L56" s="15">
        <v>540</v>
      </c>
      <c r="M56" s="21">
        <f t="shared" si="7"/>
        <v>211035.93</v>
      </c>
      <c r="N56" s="21">
        <v>211035.93</v>
      </c>
      <c r="O56" s="21">
        <v>0</v>
      </c>
      <c r="P56" s="21">
        <f t="shared" si="9"/>
        <v>267178.54000000004</v>
      </c>
      <c r="Q56" s="21">
        <f>374284.07-107105.53</f>
        <v>267178.54000000004</v>
      </c>
      <c r="R56" s="21">
        <v>0</v>
      </c>
      <c r="S56" s="21">
        <f t="shared" si="11"/>
        <v>267178.54000000004</v>
      </c>
      <c r="T56" s="21">
        <f>374284.07-107105.53</f>
        <v>267178.54000000004</v>
      </c>
      <c r="U56" s="21">
        <v>0</v>
      </c>
    </row>
    <row r="57" spans="1:21" s="12" customFormat="1" x14ac:dyDescent="0.2">
      <c r="A57" s="27"/>
      <c r="B57" s="48" t="s">
        <v>8</v>
      </c>
      <c r="C57" s="49">
        <v>618</v>
      </c>
      <c r="D57" s="50">
        <v>1</v>
      </c>
      <c r="E57" s="50">
        <v>11</v>
      </c>
      <c r="F57" s="51"/>
      <c r="G57" s="51"/>
      <c r="H57" s="51"/>
      <c r="I57" s="51"/>
      <c r="J57" s="51"/>
      <c r="K57" s="51"/>
      <c r="L57" s="49"/>
      <c r="M57" s="52">
        <f t="shared" si="0"/>
        <v>3683.46</v>
      </c>
      <c r="N57" s="52">
        <f t="shared" ref="N57:O62" si="13">N58</f>
        <v>3683.46</v>
      </c>
      <c r="O57" s="52">
        <f t="shared" si="13"/>
        <v>0</v>
      </c>
      <c r="P57" s="52">
        <f t="shared" si="1"/>
        <v>10000</v>
      </c>
      <c r="Q57" s="52">
        <f t="shared" ref="Q57:R62" si="14">Q58</f>
        <v>10000</v>
      </c>
      <c r="R57" s="52">
        <f t="shared" si="14"/>
        <v>0</v>
      </c>
      <c r="S57" s="52">
        <f t="shared" si="2"/>
        <v>10000</v>
      </c>
      <c r="T57" s="52">
        <f t="shared" ref="T57:U62" si="15">T58</f>
        <v>10000</v>
      </c>
      <c r="U57" s="52">
        <f t="shared" si="15"/>
        <v>0</v>
      </c>
    </row>
    <row r="58" spans="1:21" ht="150" x14ac:dyDescent="0.2">
      <c r="A58" s="46"/>
      <c r="B58" s="1" t="s">
        <v>59</v>
      </c>
      <c r="C58" s="2">
        <v>618</v>
      </c>
      <c r="D58" s="3">
        <v>1</v>
      </c>
      <c r="E58" s="3">
        <v>11</v>
      </c>
      <c r="F58" s="4" t="s">
        <v>60</v>
      </c>
      <c r="G58" s="4" t="s">
        <v>23</v>
      </c>
      <c r="H58" s="4" t="s">
        <v>27</v>
      </c>
      <c r="I58" s="4" t="s">
        <v>23</v>
      </c>
      <c r="J58" s="4" t="s">
        <v>28</v>
      </c>
      <c r="K58" s="4" t="s">
        <v>23</v>
      </c>
      <c r="L58" s="4"/>
      <c r="M58" s="20">
        <f t="shared" si="0"/>
        <v>3683.46</v>
      </c>
      <c r="N58" s="20">
        <f t="shared" si="13"/>
        <v>3683.46</v>
      </c>
      <c r="O58" s="20">
        <f t="shared" si="13"/>
        <v>0</v>
      </c>
      <c r="P58" s="20">
        <f t="shared" si="1"/>
        <v>10000</v>
      </c>
      <c r="Q58" s="20">
        <f t="shared" si="14"/>
        <v>10000</v>
      </c>
      <c r="R58" s="20">
        <f t="shared" si="14"/>
        <v>0</v>
      </c>
      <c r="S58" s="20">
        <f t="shared" si="2"/>
        <v>10000</v>
      </c>
      <c r="T58" s="20">
        <f t="shared" si="15"/>
        <v>10000</v>
      </c>
      <c r="U58" s="20">
        <f t="shared" si="15"/>
        <v>0</v>
      </c>
    </row>
    <row r="59" spans="1:21" ht="93.75" x14ac:dyDescent="0.2">
      <c r="A59" s="46"/>
      <c r="B59" s="1" t="s">
        <v>61</v>
      </c>
      <c r="C59" s="2">
        <v>618</v>
      </c>
      <c r="D59" s="3">
        <v>1</v>
      </c>
      <c r="E59" s="3">
        <v>11</v>
      </c>
      <c r="F59" s="4" t="s">
        <v>60</v>
      </c>
      <c r="G59" s="4" t="s">
        <v>35</v>
      </c>
      <c r="H59" s="4" t="s">
        <v>27</v>
      </c>
      <c r="I59" s="4" t="s">
        <v>23</v>
      </c>
      <c r="J59" s="4" t="s">
        <v>28</v>
      </c>
      <c r="K59" s="4" t="s">
        <v>23</v>
      </c>
      <c r="L59" s="4"/>
      <c r="M59" s="20">
        <f t="shared" si="0"/>
        <v>3683.46</v>
      </c>
      <c r="N59" s="20">
        <f t="shared" si="13"/>
        <v>3683.46</v>
      </c>
      <c r="O59" s="20">
        <f t="shared" si="13"/>
        <v>0</v>
      </c>
      <c r="P59" s="20">
        <f t="shared" si="1"/>
        <v>10000</v>
      </c>
      <c r="Q59" s="20">
        <f t="shared" si="14"/>
        <v>10000</v>
      </c>
      <c r="R59" s="20">
        <f t="shared" si="14"/>
        <v>0</v>
      </c>
      <c r="S59" s="20">
        <f t="shared" si="2"/>
        <v>10000</v>
      </c>
      <c r="T59" s="20">
        <f t="shared" si="15"/>
        <v>10000</v>
      </c>
      <c r="U59" s="20">
        <f t="shared" si="15"/>
        <v>0</v>
      </c>
    </row>
    <row r="60" spans="1:21" ht="93.75" x14ac:dyDescent="0.2">
      <c r="A60" s="46"/>
      <c r="B60" s="1" t="s">
        <v>62</v>
      </c>
      <c r="C60" s="2">
        <v>618</v>
      </c>
      <c r="D60" s="3">
        <v>1</v>
      </c>
      <c r="E60" s="3">
        <v>11</v>
      </c>
      <c r="F60" s="4" t="s">
        <v>60</v>
      </c>
      <c r="G60" s="4" t="s">
        <v>35</v>
      </c>
      <c r="H60" s="4" t="s">
        <v>29</v>
      </c>
      <c r="I60" s="4" t="s">
        <v>23</v>
      </c>
      <c r="J60" s="4" t="s">
        <v>28</v>
      </c>
      <c r="K60" s="4" t="s">
        <v>23</v>
      </c>
      <c r="L60" s="4"/>
      <c r="M60" s="20">
        <f t="shared" si="0"/>
        <v>3683.46</v>
      </c>
      <c r="N60" s="20">
        <f t="shared" si="13"/>
        <v>3683.46</v>
      </c>
      <c r="O60" s="20">
        <f t="shared" si="13"/>
        <v>0</v>
      </c>
      <c r="P60" s="20">
        <f t="shared" si="1"/>
        <v>10000</v>
      </c>
      <c r="Q60" s="20">
        <f t="shared" si="14"/>
        <v>10000</v>
      </c>
      <c r="R60" s="20">
        <f t="shared" si="14"/>
        <v>0</v>
      </c>
      <c r="S60" s="20">
        <f t="shared" si="2"/>
        <v>10000</v>
      </c>
      <c r="T60" s="20">
        <f t="shared" si="15"/>
        <v>10000</v>
      </c>
      <c r="U60" s="20">
        <f t="shared" si="15"/>
        <v>0</v>
      </c>
    </row>
    <row r="61" spans="1:21" ht="37.5" x14ac:dyDescent="0.2">
      <c r="A61" s="46"/>
      <c r="B61" s="1" t="s">
        <v>70</v>
      </c>
      <c r="C61" s="2">
        <v>618</v>
      </c>
      <c r="D61" s="3">
        <v>1</v>
      </c>
      <c r="E61" s="3">
        <v>11</v>
      </c>
      <c r="F61" s="4" t="s">
        <v>60</v>
      </c>
      <c r="G61" s="4" t="s">
        <v>35</v>
      </c>
      <c r="H61" s="4" t="s">
        <v>29</v>
      </c>
      <c r="I61" s="4" t="s">
        <v>63</v>
      </c>
      <c r="J61" s="4" t="s">
        <v>71</v>
      </c>
      <c r="K61" s="4" t="s">
        <v>23</v>
      </c>
      <c r="L61" s="4"/>
      <c r="M61" s="20">
        <f t="shared" si="0"/>
        <v>3683.46</v>
      </c>
      <c r="N61" s="20">
        <f t="shared" si="13"/>
        <v>3683.46</v>
      </c>
      <c r="O61" s="20">
        <f t="shared" si="13"/>
        <v>0</v>
      </c>
      <c r="P61" s="20">
        <f t="shared" si="1"/>
        <v>10000</v>
      </c>
      <c r="Q61" s="20">
        <f t="shared" si="14"/>
        <v>10000</v>
      </c>
      <c r="R61" s="20">
        <f t="shared" si="14"/>
        <v>0</v>
      </c>
      <c r="S61" s="20">
        <f t="shared" si="2"/>
        <v>10000</v>
      </c>
      <c r="T61" s="20">
        <f t="shared" si="15"/>
        <v>10000</v>
      </c>
      <c r="U61" s="20">
        <f t="shared" si="15"/>
        <v>0</v>
      </c>
    </row>
    <row r="62" spans="1:21" x14ac:dyDescent="0.2">
      <c r="A62" s="46"/>
      <c r="B62" s="1" t="s">
        <v>26</v>
      </c>
      <c r="C62" s="2">
        <v>618</v>
      </c>
      <c r="D62" s="3">
        <v>1</v>
      </c>
      <c r="E62" s="3">
        <v>11</v>
      </c>
      <c r="F62" s="4" t="s">
        <v>60</v>
      </c>
      <c r="G62" s="4" t="s">
        <v>35</v>
      </c>
      <c r="H62" s="4" t="s">
        <v>29</v>
      </c>
      <c r="I62" s="4" t="s">
        <v>63</v>
      </c>
      <c r="J62" s="4" t="s">
        <v>71</v>
      </c>
      <c r="K62" s="4" t="s">
        <v>23</v>
      </c>
      <c r="L62" s="2">
        <v>800</v>
      </c>
      <c r="M62" s="20">
        <f t="shared" si="0"/>
        <v>3683.46</v>
      </c>
      <c r="N62" s="20">
        <f t="shared" si="13"/>
        <v>3683.46</v>
      </c>
      <c r="O62" s="20">
        <f t="shared" si="13"/>
        <v>0</v>
      </c>
      <c r="P62" s="20">
        <f t="shared" si="1"/>
        <v>10000</v>
      </c>
      <c r="Q62" s="20">
        <f t="shared" si="14"/>
        <v>10000</v>
      </c>
      <c r="R62" s="20">
        <f t="shared" si="14"/>
        <v>0</v>
      </c>
      <c r="S62" s="20">
        <f t="shared" si="2"/>
        <v>10000</v>
      </c>
      <c r="T62" s="20">
        <f t="shared" si="15"/>
        <v>10000</v>
      </c>
      <c r="U62" s="20">
        <f t="shared" si="15"/>
        <v>0</v>
      </c>
    </row>
    <row r="63" spans="1:21" s="18" customFormat="1" x14ac:dyDescent="0.2">
      <c r="A63" s="13"/>
      <c r="B63" s="14" t="s">
        <v>18</v>
      </c>
      <c r="C63" s="15">
        <v>618</v>
      </c>
      <c r="D63" s="16">
        <v>1</v>
      </c>
      <c r="E63" s="16">
        <v>11</v>
      </c>
      <c r="F63" s="17" t="s">
        <v>60</v>
      </c>
      <c r="G63" s="17" t="s">
        <v>35</v>
      </c>
      <c r="H63" s="17" t="s">
        <v>29</v>
      </c>
      <c r="I63" s="17" t="s">
        <v>63</v>
      </c>
      <c r="J63" s="17" t="s">
        <v>71</v>
      </c>
      <c r="K63" s="17" t="s">
        <v>23</v>
      </c>
      <c r="L63" s="15">
        <v>870</v>
      </c>
      <c r="M63" s="21">
        <f t="shared" si="0"/>
        <v>3683.46</v>
      </c>
      <c r="N63" s="21">
        <f>10000-6316.54</f>
        <v>3683.46</v>
      </c>
      <c r="O63" s="21">
        <v>0</v>
      </c>
      <c r="P63" s="21">
        <f t="shared" si="1"/>
        <v>10000</v>
      </c>
      <c r="Q63" s="21">
        <v>10000</v>
      </c>
      <c r="R63" s="21">
        <v>0</v>
      </c>
      <c r="S63" s="21">
        <f t="shared" si="2"/>
        <v>10000</v>
      </c>
      <c r="T63" s="21">
        <v>10000</v>
      </c>
      <c r="U63" s="21">
        <v>0</v>
      </c>
    </row>
    <row r="64" spans="1:21" s="12" customFormat="1" ht="37.5" x14ac:dyDescent="0.2">
      <c r="A64" s="27"/>
      <c r="B64" s="48" t="s">
        <v>9</v>
      </c>
      <c r="C64" s="49">
        <v>618</v>
      </c>
      <c r="D64" s="50">
        <v>1</v>
      </c>
      <c r="E64" s="50">
        <v>13</v>
      </c>
      <c r="F64" s="51"/>
      <c r="G64" s="51"/>
      <c r="H64" s="51"/>
      <c r="I64" s="51"/>
      <c r="J64" s="51"/>
      <c r="K64" s="51"/>
      <c r="L64" s="49"/>
      <c r="M64" s="52">
        <f>N64+O64</f>
        <v>4186262.29</v>
      </c>
      <c r="N64" s="52">
        <f>N65</f>
        <v>4113762.29</v>
      </c>
      <c r="O64" s="52">
        <f>O65</f>
        <v>72500</v>
      </c>
      <c r="P64" s="52">
        <f>Q64+R64</f>
        <v>3816681.26</v>
      </c>
      <c r="Q64" s="52">
        <f>Q65</f>
        <v>3816681.26</v>
      </c>
      <c r="R64" s="52">
        <f>R65</f>
        <v>0</v>
      </c>
      <c r="S64" s="52">
        <f>T64+U64</f>
        <v>3692725.99</v>
      </c>
      <c r="T64" s="52">
        <f>T65</f>
        <v>3692725.99</v>
      </c>
      <c r="U64" s="52">
        <f>U65</f>
        <v>0</v>
      </c>
    </row>
    <row r="65" spans="1:21" ht="150" x14ac:dyDescent="0.2">
      <c r="A65" s="46"/>
      <c r="B65" s="1" t="s">
        <v>59</v>
      </c>
      <c r="C65" s="2">
        <v>618</v>
      </c>
      <c r="D65" s="3">
        <v>1</v>
      </c>
      <c r="E65" s="3">
        <v>13</v>
      </c>
      <c r="F65" s="4" t="s">
        <v>60</v>
      </c>
      <c r="G65" s="4" t="s">
        <v>23</v>
      </c>
      <c r="H65" s="4" t="s">
        <v>27</v>
      </c>
      <c r="I65" s="4" t="s">
        <v>23</v>
      </c>
      <c r="J65" s="4" t="s">
        <v>28</v>
      </c>
      <c r="K65" s="4" t="s">
        <v>23</v>
      </c>
      <c r="L65" s="4"/>
      <c r="M65" s="20">
        <f t="shared" ref="M65:M101" si="16">N65+O65</f>
        <v>4186262.29</v>
      </c>
      <c r="N65" s="20">
        <f>N66+N87</f>
        <v>4113762.29</v>
      </c>
      <c r="O65" s="20">
        <f>O66+O87</f>
        <v>72500</v>
      </c>
      <c r="P65" s="20">
        <f t="shared" ref="P65" si="17">Q65+R65</f>
        <v>3816681.26</v>
      </c>
      <c r="Q65" s="20">
        <f>Q66+Q87</f>
        <v>3816681.26</v>
      </c>
      <c r="R65" s="20">
        <f>R66+R87</f>
        <v>0</v>
      </c>
      <c r="S65" s="20">
        <f t="shared" ref="S65" si="18">T65+U65</f>
        <v>3692725.99</v>
      </c>
      <c r="T65" s="20">
        <f>T66+T87</f>
        <v>3692725.99</v>
      </c>
      <c r="U65" s="20">
        <f>U66+U87</f>
        <v>0</v>
      </c>
    </row>
    <row r="66" spans="1:21" ht="93.75" x14ac:dyDescent="0.2">
      <c r="A66" s="46"/>
      <c r="B66" s="1" t="s">
        <v>61</v>
      </c>
      <c r="C66" s="2">
        <v>618</v>
      </c>
      <c r="D66" s="3">
        <v>1</v>
      </c>
      <c r="E66" s="3">
        <v>13</v>
      </c>
      <c r="F66" s="4" t="s">
        <v>60</v>
      </c>
      <c r="G66" s="4" t="s">
        <v>35</v>
      </c>
      <c r="H66" s="4" t="s">
        <v>27</v>
      </c>
      <c r="I66" s="4" t="s">
        <v>23</v>
      </c>
      <c r="J66" s="4" t="s">
        <v>28</v>
      </c>
      <c r="K66" s="4" t="s">
        <v>23</v>
      </c>
      <c r="L66" s="4"/>
      <c r="M66" s="20">
        <f t="shared" si="16"/>
        <v>4113762.29</v>
      </c>
      <c r="N66" s="20">
        <f>N67</f>
        <v>4113762.29</v>
      </c>
      <c r="O66" s="20">
        <f>O67</f>
        <v>0</v>
      </c>
      <c r="P66" s="20">
        <f t="shared" si="1"/>
        <v>3816681.26</v>
      </c>
      <c r="Q66" s="20">
        <f>Q67</f>
        <v>3816681.26</v>
      </c>
      <c r="R66" s="20">
        <f>R67</f>
        <v>0</v>
      </c>
      <c r="S66" s="20">
        <f t="shared" si="2"/>
        <v>3692725.99</v>
      </c>
      <c r="T66" s="20">
        <f>T67</f>
        <v>3692725.99</v>
      </c>
      <c r="U66" s="20">
        <f>U67</f>
        <v>0</v>
      </c>
    </row>
    <row r="67" spans="1:21" ht="93.75" x14ac:dyDescent="0.2">
      <c r="A67" s="46"/>
      <c r="B67" s="1" t="s">
        <v>62</v>
      </c>
      <c r="C67" s="2">
        <v>618</v>
      </c>
      <c r="D67" s="3">
        <v>1</v>
      </c>
      <c r="E67" s="3">
        <v>13</v>
      </c>
      <c r="F67" s="4" t="s">
        <v>60</v>
      </c>
      <c r="G67" s="4" t="s">
        <v>35</v>
      </c>
      <c r="H67" s="4" t="s">
        <v>29</v>
      </c>
      <c r="I67" s="4" t="s">
        <v>23</v>
      </c>
      <c r="J67" s="4" t="s">
        <v>28</v>
      </c>
      <c r="K67" s="4" t="s">
        <v>23</v>
      </c>
      <c r="L67" s="4"/>
      <c r="M67" s="20">
        <f t="shared" si="16"/>
        <v>4113762.29</v>
      </c>
      <c r="N67" s="20">
        <f>N68+N73+N80</f>
        <v>4113762.29</v>
      </c>
      <c r="O67" s="20">
        <f>O68+O73+O80</f>
        <v>0</v>
      </c>
      <c r="P67" s="20">
        <f t="shared" si="1"/>
        <v>3816681.26</v>
      </c>
      <c r="Q67" s="20">
        <f>Q68+Q73+Q80</f>
        <v>3816681.26</v>
      </c>
      <c r="R67" s="20">
        <f>R68+R73+R80</f>
        <v>0</v>
      </c>
      <c r="S67" s="20">
        <f t="shared" si="2"/>
        <v>3692725.99</v>
      </c>
      <c r="T67" s="20">
        <f>T68+T73+T80</f>
        <v>3692725.99</v>
      </c>
      <c r="U67" s="20">
        <f>U68+U73+U80</f>
        <v>0</v>
      </c>
    </row>
    <row r="68" spans="1:21" ht="37.5" x14ac:dyDescent="0.2">
      <c r="A68" s="46"/>
      <c r="B68" s="1" t="s">
        <v>72</v>
      </c>
      <c r="C68" s="2">
        <v>618</v>
      </c>
      <c r="D68" s="3">
        <v>1</v>
      </c>
      <c r="E68" s="3">
        <v>13</v>
      </c>
      <c r="F68" s="4" t="s">
        <v>60</v>
      </c>
      <c r="G68" s="4" t="s">
        <v>35</v>
      </c>
      <c r="H68" s="4" t="s">
        <v>29</v>
      </c>
      <c r="I68" s="4" t="s">
        <v>22</v>
      </c>
      <c r="J68" s="4" t="s">
        <v>73</v>
      </c>
      <c r="K68" s="4" t="s">
        <v>23</v>
      </c>
      <c r="L68" s="4"/>
      <c r="M68" s="20">
        <f t="shared" si="16"/>
        <v>2787913.87</v>
      </c>
      <c r="N68" s="20">
        <f>N69+N71</f>
        <v>2787913.87</v>
      </c>
      <c r="O68" s="20">
        <f>O69+O71</f>
        <v>0</v>
      </c>
      <c r="P68" s="20">
        <f t="shared" si="1"/>
        <v>2534830.52</v>
      </c>
      <c r="Q68" s="20">
        <f>Q69+Q71</f>
        <v>2534830.52</v>
      </c>
      <c r="R68" s="20">
        <f>R69+R71</f>
        <v>0</v>
      </c>
      <c r="S68" s="20">
        <f t="shared" si="2"/>
        <v>2534830.52</v>
      </c>
      <c r="T68" s="20">
        <f>T69+T71</f>
        <v>2534830.52</v>
      </c>
      <c r="U68" s="20">
        <f>U69+U71</f>
        <v>0</v>
      </c>
    </row>
    <row r="69" spans="1:21" ht="131.25" x14ac:dyDescent="0.2">
      <c r="A69" s="46"/>
      <c r="B69" s="1" t="s">
        <v>24</v>
      </c>
      <c r="C69" s="2">
        <v>618</v>
      </c>
      <c r="D69" s="3">
        <v>1</v>
      </c>
      <c r="E69" s="3">
        <v>13</v>
      </c>
      <c r="F69" s="4" t="s">
        <v>60</v>
      </c>
      <c r="G69" s="4" t="s">
        <v>35</v>
      </c>
      <c r="H69" s="4" t="s">
        <v>29</v>
      </c>
      <c r="I69" s="4" t="s">
        <v>22</v>
      </c>
      <c r="J69" s="4" t="s">
        <v>73</v>
      </c>
      <c r="K69" s="4" t="s">
        <v>23</v>
      </c>
      <c r="L69" s="2" t="s">
        <v>25</v>
      </c>
      <c r="M69" s="20">
        <f>N69+O69</f>
        <v>855109.68</v>
      </c>
      <c r="N69" s="20">
        <f>N70</f>
        <v>855109.68</v>
      </c>
      <c r="O69" s="20">
        <f>O70</f>
        <v>0</v>
      </c>
      <c r="P69" s="20">
        <f>Q69+R69</f>
        <v>1095960.52</v>
      </c>
      <c r="Q69" s="20">
        <f>Q70</f>
        <v>1095960.52</v>
      </c>
      <c r="R69" s="20">
        <f>R70</f>
        <v>0</v>
      </c>
      <c r="S69" s="20">
        <f>T69+U69</f>
        <v>1038410.52</v>
      </c>
      <c r="T69" s="20">
        <f>T70</f>
        <v>1038410.52</v>
      </c>
      <c r="U69" s="20">
        <f>U70</f>
        <v>0</v>
      </c>
    </row>
    <row r="70" spans="1:21" ht="37.5" x14ac:dyDescent="0.2">
      <c r="A70" s="13"/>
      <c r="B70" s="14" t="s">
        <v>17</v>
      </c>
      <c r="C70" s="15">
        <v>618</v>
      </c>
      <c r="D70" s="16">
        <v>1</v>
      </c>
      <c r="E70" s="16">
        <v>13</v>
      </c>
      <c r="F70" s="17" t="s">
        <v>60</v>
      </c>
      <c r="G70" s="17" t="s">
        <v>35</v>
      </c>
      <c r="H70" s="17" t="s">
        <v>29</v>
      </c>
      <c r="I70" s="17" t="s">
        <v>22</v>
      </c>
      <c r="J70" s="17" t="s">
        <v>73</v>
      </c>
      <c r="K70" s="17" t="s">
        <v>23</v>
      </c>
      <c r="L70" s="15" t="s">
        <v>74</v>
      </c>
      <c r="M70" s="21">
        <f>N70+O70</f>
        <v>855109.68</v>
      </c>
      <c r="N70" s="21">
        <v>855109.68</v>
      </c>
      <c r="O70" s="21">
        <v>0</v>
      </c>
      <c r="P70" s="21">
        <f>Q70+R70</f>
        <v>1095960.52</v>
      </c>
      <c r="Q70" s="21">
        <v>1095960.52</v>
      </c>
      <c r="R70" s="21">
        <v>0</v>
      </c>
      <c r="S70" s="21">
        <f>T70+U70</f>
        <v>1038410.52</v>
      </c>
      <c r="T70" s="21">
        <v>1038410.52</v>
      </c>
      <c r="U70" s="21">
        <v>0</v>
      </c>
    </row>
    <row r="71" spans="1:21" ht="56.25" x14ac:dyDescent="0.2">
      <c r="A71" s="46"/>
      <c r="B71" s="1" t="s">
        <v>44</v>
      </c>
      <c r="C71" s="2">
        <v>618</v>
      </c>
      <c r="D71" s="3">
        <v>1</v>
      </c>
      <c r="E71" s="3">
        <v>13</v>
      </c>
      <c r="F71" s="4" t="s">
        <v>60</v>
      </c>
      <c r="G71" s="4" t="s">
        <v>35</v>
      </c>
      <c r="H71" s="4" t="s">
        <v>29</v>
      </c>
      <c r="I71" s="4" t="s">
        <v>22</v>
      </c>
      <c r="J71" s="4" t="s">
        <v>73</v>
      </c>
      <c r="K71" s="4" t="s">
        <v>23</v>
      </c>
      <c r="L71" s="2">
        <v>200</v>
      </c>
      <c r="M71" s="20">
        <f t="shared" si="16"/>
        <v>1932804.19</v>
      </c>
      <c r="N71" s="20">
        <f>N72</f>
        <v>1932804.19</v>
      </c>
      <c r="O71" s="20">
        <f>O72</f>
        <v>0</v>
      </c>
      <c r="P71" s="20">
        <f t="shared" ref="P71" si="19">Q71+R71</f>
        <v>1438870</v>
      </c>
      <c r="Q71" s="20">
        <f>Q72</f>
        <v>1438870</v>
      </c>
      <c r="R71" s="20">
        <f>R72</f>
        <v>0</v>
      </c>
      <c r="S71" s="20">
        <f t="shared" ref="S71" si="20">T71+U71</f>
        <v>1496420</v>
      </c>
      <c r="T71" s="20">
        <f>T72</f>
        <v>1496420</v>
      </c>
      <c r="U71" s="20">
        <f>U72</f>
        <v>0</v>
      </c>
    </row>
    <row r="72" spans="1:21" s="18" customFormat="1" ht="56.25" x14ac:dyDescent="0.2">
      <c r="A72" s="13"/>
      <c r="B72" s="14" t="s">
        <v>14</v>
      </c>
      <c r="C72" s="15">
        <v>618</v>
      </c>
      <c r="D72" s="16">
        <v>1</v>
      </c>
      <c r="E72" s="16">
        <v>13</v>
      </c>
      <c r="F72" s="17" t="s">
        <v>60</v>
      </c>
      <c r="G72" s="17" t="s">
        <v>35</v>
      </c>
      <c r="H72" s="17" t="s">
        <v>29</v>
      </c>
      <c r="I72" s="17" t="s">
        <v>22</v>
      </c>
      <c r="J72" s="17" t="s">
        <v>73</v>
      </c>
      <c r="K72" s="17" t="s">
        <v>23</v>
      </c>
      <c r="L72" s="15">
        <v>240</v>
      </c>
      <c r="M72" s="21">
        <f t="shared" si="16"/>
        <v>1932804.19</v>
      </c>
      <c r="N72" s="21">
        <v>1932804.19</v>
      </c>
      <c r="O72" s="21">
        <v>0</v>
      </c>
      <c r="P72" s="21">
        <f t="shared" si="1"/>
        <v>1438870</v>
      </c>
      <c r="Q72" s="21">
        <v>1438870</v>
      </c>
      <c r="R72" s="21">
        <v>0</v>
      </c>
      <c r="S72" s="21">
        <f t="shared" si="2"/>
        <v>1496420</v>
      </c>
      <c r="T72" s="21">
        <v>1496420</v>
      </c>
      <c r="U72" s="21">
        <v>0</v>
      </c>
    </row>
    <row r="73" spans="1:21" ht="108.75" customHeight="1" x14ac:dyDescent="0.2">
      <c r="A73" s="46"/>
      <c r="B73" s="1" t="s">
        <v>75</v>
      </c>
      <c r="C73" s="2">
        <v>618</v>
      </c>
      <c r="D73" s="3">
        <v>1</v>
      </c>
      <c r="E73" s="3">
        <v>13</v>
      </c>
      <c r="F73" s="4" t="s">
        <v>60</v>
      </c>
      <c r="G73" s="4" t="s">
        <v>35</v>
      </c>
      <c r="H73" s="4" t="s">
        <v>29</v>
      </c>
      <c r="I73" s="4" t="s">
        <v>63</v>
      </c>
      <c r="J73" s="4" t="s">
        <v>76</v>
      </c>
      <c r="K73" s="4" t="s">
        <v>23</v>
      </c>
      <c r="L73" s="4"/>
      <c r="M73" s="20">
        <f t="shared" si="16"/>
        <v>147262.41999999998</v>
      </c>
      <c r="N73" s="20">
        <f>N74+N76+N78</f>
        <v>147262.41999999998</v>
      </c>
      <c r="O73" s="20">
        <f t="shared" ref="O73" si="21">O74+O76+O78</f>
        <v>0</v>
      </c>
      <c r="P73" s="20">
        <f t="shared" si="1"/>
        <v>150000</v>
      </c>
      <c r="Q73" s="20">
        <f>Q74+Q76+Q78</f>
        <v>150000</v>
      </c>
      <c r="R73" s="20">
        <f t="shared" ref="R73" si="22">R74+R76+R78</f>
        <v>0</v>
      </c>
      <c r="S73" s="20">
        <f t="shared" si="2"/>
        <v>150000</v>
      </c>
      <c r="T73" s="20">
        <f>T74+T76+T78</f>
        <v>150000</v>
      </c>
      <c r="U73" s="20">
        <f t="shared" ref="U73" si="23">U74+U76+U78</f>
        <v>0</v>
      </c>
    </row>
    <row r="74" spans="1:21" ht="56.25" x14ac:dyDescent="0.2">
      <c r="A74" s="13"/>
      <c r="B74" s="1" t="s">
        <v>44</v>
      </c>
      <c r="C74" s="2">
        <v>618</v>
      </c>
      <c r="D74" s="3">
        <v>1</v>
      </c>
      <c r="E74" s="3">
        <v>13</v>
      </c>
      <c r="F74" s="4" t="s">
        <v>60</v>
      </c>
      <c r="G74" s="4" t="s">
        <v>35</v>
      </c>
      <c r="H74" s="4" t="s">
        <v>29</v>
      </c>
      <c r="I74" s="4" t="s">
        <v>63</v>
      </c>
      <c r="J74" s="4" t="s">
        <v>76</v>
      </c>
      <c r="K74" s="4" t="s">
        <v>23</v>
      </c>
      <c r="L74" s="2" t="s">
        <v>77</v>
      </c>
      <c r="M74" s="20">
        <f t="shared" ref="M74:M79" si="24">N74+O74</f>
        <v>138218.9</v>
      </c>
      <c r="N74" s="20">
        <f>N75</f>
        <v>138218.9</v>
      </c>
      <c r="O74" s="20">
        <f>O75</f>
        <v>0</v>
      </c>
      <c r="P74" s="20">
        <f t="shared" ref="P74:P79" si="25">Q74+R74</f>
        <v>150000</v>
      </c>
      <c r="Q74" s="20">
        <f>Q75</f>
        <v>150000</v>
      </c>
      <c r="R74" s="20">
        <f>R75</f>
        <v>0</v>
      </c>
      <c r="S74" s="20">
        <f t="shared" ref="S74:S79" si="26">T74+U74</f>
        <v>150000</v>
      </c>
      <c r="T74" s="20">
        <f>T75</f>
        <v>150000</v>
      </c>
      <c r="U74" s="20">
        <f>U75</f>
        <v>0</v>
      </c>
    </row>
    <row r="75" spans="1:21" ht="56.25" x14ac:dyDescent="0.2">
      <c r="A75" s="13"/>
      <c r="B75" s="14" t="s">
        <v>14</v>
      </c>
      <c r="C75" s="15">
        <v>618</v>
      </c>
      <c r="D75" s="16">
        <v>1</v>
      </c>
      <c r="E75" s="16">
        <v>13</v>
      </c>
      <c r="F75" s="17" t="s">
        <v>60</v>
      </c>
      <c r="G75" s="17" t="s">
        <v>35</v>
      </c>
      <c r="H75" s="17" t="s">
        <v>29</v>
      </c>
      <c r="I75" s="17" t="s">
        <v>63</v>
      </c>
      <c r="J75" s="17" t="s">
        <v>76</v>
      </c>
      <c r="K75" s="17" t="s">
        <v>23</v>
      </c>
      <c r="L75" s="15" t="s">
        <v>78</v>
      </c>
      <c r="M75" s="21">
        <f t="shared" si="24"/>
        <v>138218.9</v>
      </c>
      <c r="N75" s="21">
        <f>161000-(23235.63+15942.37)+9065+7331.9</f>
        <v>138218.9</v>
      </c>
      <c r="O75" s="21">
        <v>0</v>
      </c>
      <c r="P75" s="21">
        <f t="shared" si="25"/>
        <v>150000</v>
      </c>
      <c r="Q75" s="21">
        <v>150000</v>
      </c>
      <c r="R75" s="21">
        <v>0</v>
      </c>
      <c r="S75" s="21">
        <f t="shared" si="26"/>
        <v>150000</v>
      </c>
      <c r="T75" s="21">
        <v>150000</v>
      </c>
      <c r="U75" s="21">
        <v>0</v>
      </c>
    </row>
    <row r="76" spans="1:21" ht="37.5" x14ac:dyDescent="0.2">
      <c r="A76" s="13"/>
      <c r="B76" s="1" t="s">
        <v>93</v>
      </c>
      <c r="C76" s="2">
        <v>618</v>
      </c>
      <c r="D76" s="3">
        <v>1</v>
      </c>
      <c r="E76" s="3">
        <v>13</v>
      </c>
      <c r="F76" s="4" t="s">
        <v>60</v>
      </c>
      <c r="G76" s="4" t="s">
        <v>35</v>
      </c>
      <c r="H76" s="4" t="s">
        <v>29</v>
      </c>
      <c r="I76" s="4" t="s">
        <v>63</v>
      </c>
      <c r="J76" s="4" t="s">
        <v>76</v>
      </c>
      <c r="K76" s="4" t="s">
        <v>23</v>
      </c>
      <c r="L76" s="2">
        <v>300</v>
      </c>
      <c r="M76" s="20">
        <f t="shared" si="24"/>
        <v>5000</v>
      </c>
      <c r="N76" s="20">
        <f>N77</f>
        <v>5000</v>
      </c>
      <c r="O76" s="20">
        <f>O77</f>
        <v>0</v>
      </c>
      <c r="P76" s="20">
        <f t="shared" si="25"/>
        <v>0</v>
      </c>
      <c r="Q76" s="20">
        <f>Q77</f>
        <v>0</v>
      </c>
      <c r="R76" s="20">
        <f>R77</f>
        <v>0</v>
      </c>
      <c r="S76" s="20">
        <f t="shared" si="26"/>
        <v>0</v>
      </c>
      <c r="T76" s="20">
        <f>T77</f>
        <v>0</v>
      </c>
      <c r="U76" s="20">
        <f>U77</f>
        <v>0</v>
      </c>
    </row>
    <row r="77" spans="1:21" x14ac:dyDescent="0.2">
      <c r="A77" s="13"/>
      <c r="B77" s="14" t="s">
        <v>111</v>
      </c>
      <c r="C77" s="15">
        <v>618</v>
      </c>
      <c r="D77" s="16">
        <v>1</v>
      </c>
      <c r="E77" s="16">
        <v>13</v>
      </c>
      <c r="F77" s="17" t="s">
        <v>60</v>
      </c>
      <c r="G77" s="17" t="s">
        <v>35</v>
      </c>
      <c r="H77" s="17" t="s">
        <v>29</v>
      </c>
      <c r="I77" s="17" t="s">
        <v>63</v>
      </c>
      <c r="J77" s="17" t="s">
        <v>76</v>
      </c>
      <c r="K77" s="17" t="s">
        <v>23</v>
      </c>
      <c r="L77" s="15">
        <v>350</v>
      </c>
      <c r="M77" s="21">
        <f t="shared" si="24"/>
        <v>5000</v>
      </c>
      <c r="N77" s="21">
        <v>5000</v>
      </c>
      <c r="O77" s="21">
        <v>0</v>
      </c>
      <c r="P77" s="21">
        <f t="shared" si="25"/>
        <v>0</v>
      </c>
      <c r="Q77" s="21">
        <v>0</v>
      </c>
      <c r="R77" s="21">
        <v>0</v>
      </c>
      <c r="S77" s="21">
        <f t="shared" si="26"/>
        <v>0</v>
      </c>
      <c r="T77" s="21">
        <v>0</v>
      </c>
      <c r="U77" s="21">
        <v>0</v>
      </c>
    </row>
    <row r="78" spans="1:21" x14ac:dyDescent="0.2">
      <c r="A78" s="13"/>
      <c r="B78" s="1" t="s">
        <v>26</v>
      </c>
      <c r="C78" s="2">
        <v>618</v>
      </c>
      <c r="D78" s="3">
        <v>1</v>
      </c>
      <c r="E78" s="3">
        <v>13</v>
      </c>
      <c r="F78" s="4" t="s">
        <v>60</v>
      </c>
      <c r="G78" s="4" t="s">
        <v>35</v>
      </c>
      <c r="H78" s="4" t="s">
        <v>29</v>
      </c>
      <c r="I78" s="4" t="s">
        <v>63</v>
      </c>
      <c r="J78" s="4" t="s">
        <v>76</v>
      </c>
      <c r="K78" s="4" t="s">
        <v>23</v>
      </c>
      <c r="L78" s="2">
        <v>800</v>
      </c>
      <c r="M78" s="20">
        <f t="shared" si="24"/>
        <v>4043.52</v>
      </c>
      <c r="N78" s="20">
        <f>N79</f>
        <v>4043.52</v>
      </c>
      <c r="O78" s="20">
        <f>O79</f>
        <v>0</v>
      </c>
      <c r="P78" s="20">
        <f t="shared" si="25"/>
        <v>0</v>
      </c>
      <c r="Q78" s="20">
        <f>Q79</f>
        <v>0</v>
      </c>
      <c r="R78" s="20">
        <f>R79</f>
        <v>0</v>
      </c>
      <c r="S78" s="20">
        <f t="shared" si="26"/>
        <v>0</v>
      </c>
      <c r="T78" s="20">
        <f>T79</f>
        <v>0</v>
      </c>
      <c r="U78" s="20">
        <f>U79</f>
        <v>0</v>
      </c>
    </row>
    <row r="79" spans="1:21" ht="37.5" x14ac:dyDescent="0.2">
      <c r="A79" s="13"/>
      <c r="B79" s="14" t="s">
        <v>15</v>
      </c>
      <c r="C79" s="15">
        <v>618</v>
      </c>
      <c r="D79" s="16">
        <v>1</v>
      </c>
      <c r="E79" s="16">
        <v>13</v>
      </c>
      <c r="F79" s="17" t="s">
        <v>60</v>
      </c>
      <c r="G79" s="17" t="s">
        <v>35</v>
      </c>
      <c r="H79" s="17" t="s">
        <v>29</v>
      </c>
      <c r="I79" s="17" t="s">
        <v>63</v>
      </c>
      <c r="J79" s="17" t="s">
        <v>76</v>
      </c>
      <c r="K79" s="17" t="s">
        <v>23</v>
      </c>
      <c r="L79" s="15">
        <v>850</v>
      </c>
      <c r="M79" s="21">
        <f t="shared" si="24"/>
        <v>4043.52</v>
      </c>
      <c r="N79" s="21">
        <f>4000+43.52</f>
        <v>4043.52</v>
      </c>
      <c r="O79" s="21">
        <v>0</v>
      </c>
      <c r="P79" s="21">
        <f t="shared" si="25"/>
        <v>0</v>
      </c>
      <c r="Q79" s="21">
        <v>0</v>
      </c>
      <c r="R79" s="21">
        <v>0</v>
      </c>
      <c r="S79" s="21">
        <f t="shared" si="26"/>
        <v>0</v>
      </c>
      <c r="T79" s="21">
        <v>0</v>
      </c>
      <c r="U79" s="21">
        <v>0</v>
      </c>
    </row>
    <row r="80" spans="1:21" ht="37.5" x14ac:dyDescent="0.2">
      <c r="A80" s="46"/>
      <c r="B80" s="1" t="s">
        <v>72</v>
      </c>
      <c r="C80" s="2">
        <v>618</v>
      </c>
      <c r="D80" s="3">
        <v>1</v>
      </c>
      <c r="E80" s="3">
        <v>13</v>
      </c>
      <c r="F80" s="4" t="s">
        <v>60</v>
      </c>
      <c r="G80" s="4" t="s">
        <v>35</v>
      </c>
      <c r="H80" s="4" t="s">
        <v>29</v>
      </c>
      <c r="I80" s="4" t="s">
        <v>63</v>
      </c>
      <c r="J80" s="4" t="s">
        <v>73</v>
      </c>
      <c r="K80" s="4" t="s">
        <v>23</v>
      </c>
      <c r="L80" s="4"/>
      <c r="M80" s="20">
        <f t="shared" si="16"/>
        <v>1178586</v>
      </c>
      <c r="N80" s="20">
        <f>N81+N83+N85</f>
        <v>1178586</v>
      </c>
      <c r="O80" s="20">
        <f>O81+O83+O85</f>
        <v>0</v>
      </c>
      <c r="P80" s="20">
        <f t="shared" ref="P80" si="27">Q80+R80</f>
        <v>1131850.74</v>
      </c>
      <c r="Q80" s="20">
        <f>Q81+Q83+Q85</f>
        <v>1131850.74</v>
      </c>
      <c r="R80" s="20">
        <f>R81+R83+R85</f>
        <v>0</v>
      </c>
      <c r="S80" s="20">
        <f t="shared" ref="S80" si="28">T80+U80</f>
        <v>1007895.47</v>
      </c>
      <c r="T80" s="20">
        <f>T81+T83+T85</f>
        <v>1007895.47</v>
      </c>
      <c r="U80" s="20">
        <f>U81+U83+U85</f>
        <v>0</v>
      </c>
    </row>
    <row r="81" spans="1:21" ht="131.25" x14ac:dyDescent="0.2">
      <c r="A81" s="46"/>
      <c r="B81" s="1" t="s">
        <v>24</v>
      </c>
      <c r="C81" s="2">
        <v>618</v>
      </c>
      <c r="D81" s="3">
        <v>1</v>
      </c>
      <c r="E81" s="3">
        <v>13</v>
      </c>
      <c r="F81" s="4" t="s">
        <v>60</v>
      </c>
      <c r="G81" s="4" t="s">
        <v>35</v>
      </c>
      <c r="H81" s="4" t="s">
        <v>29</v>
      </c>
      <c r="I81" s="4" t="s">
        <v>63</v>
      </c>
      <c r="J81" s="4" t="s">
        <v>73</v>
      </c>
      <c r="K81" s="4" t="s">
        <v>23</v>
      </c>
      <c r="L81" s="2" t="s">
        <v>25</v>
      </c>
      <c r="M81" s="20">
        <f t="shared" si="16"/>
        <v>659386.46</v>
      </c>
      <c r="N81" s="20">
        <f>N82</f>
        <v>659386.46</v>
      </c>
      <c r="O81" s="20">
        <f>O82</f>
        <v>0</v>
      </c>
      <c r="P81" s="20">
        <f t="shared" si="1"/>
        <v>700000</v>
      </c>
      <c r="Q81" s="20">
        <f>Q82</f>
        <v>700000</v>
      </c>
      <c r="R81" s="20">
        <f>R82</f>
        <v>0</v>
      </c>
      <c r="S81" s="20">
        <f t="shared" si="2"/>
        <v>700000</v>
      </c>
      <c r="T81" s="20">
        <f>T82</f>
        <v>700000</v>
      </c>
      <c r="U81" s="20">
        <f>U82</f>
        <v>0</v>
      </c>
    </row>
    <row r="82" spans="1:21" ht="37.5" x14ac:dyDescent="0.2">
      <c r="A82" s="46"/>
      <c r="B82" s="14" t="s">
        <v>17</v>
      </c>
      <c r="C82" s="15">
        <v>618</v>
      </c>
      <c r="D82" s="16">
        <v>1</v>
      </c>
      <c r="E82" s="16">
        <v>13</v>
      </c>
      <c r="F82" s="17" t="s">
        <v>60</v>
      </c>
      <c r="G82" s="17" t="s">
        <v>35</v>
      </c>
      <c r="H82" s="17" t="s">
        <v>29</v>
      </c>
      <c r="I82" s="17" t="s">
        <v>63</v>
      </c>
      <c r="J82" s="17" t="s">
        <v>73</v>
      </c>
      <c r="K82" s="17" t="s">
        <v>23</v>
      </c>
      <c r="L82" s="15" t="s">
        <v>74</v>
      </c>
      <c r="M82" s="21">
        <f t="shared" si="16"/>
        <v>659386.46</v>
      </c>
      <c r="N82" s="21">
        <f>700000-40613.54</f>
        <v>659386.46</v>
      </c>
      <c r="O82" s="21">
        <v>0</v>
      </c>
      <c r="P82" s="21">
        <f t="shared" si="1"/>
        <v>700000</v>
      </c>
      <c r="Q82" s="21">
        <v>700000</v>
      </c>
      <c r="R82" s="21">
        <v>0</v>
      </c>
      <c r="S82" s="21">
        <f t="shared" si="2"/>
        <v>700000</v>
      </c>
      <c r="T82" s="21">
        <v>700000</v>
      </c>
      <c r="U82" s="21">
        <v>0</v>
      </c>
    </row>
    <row r="83" spans="1:21" ht="56.25" x14ac:dyDescent="0.2">
      <c r="A83" s="46"/>
      <c r="B83" s="1" t="s">
        <v>44</v>
      </c>
      <c r="C83" s="2">
        <v>618</v>
      </c>
      <c r="D83" s="3">
        <v>1</v>
      </c>
      <c r="E83" s="3">
        <v>13</v>
      </c>
      <c r="F83" s="4" t="s">
        <v>60</v>
      </c>
      <c r="G83" s="4" t="s">
        <v>35</v>
      </c>
      <c r="H83" s="4" t="s">
        <v>29</v>
      </c>
      <c r="I83" s="4" t="s">
        <v>63</v>
      </c>
      <c r="J83" s="4" t="s">
        <v>73</v>
      </c>
      <c r="K83" s="4" t="s">
        <v>23</v>
      </c>
      <c r="L83" s="2">
        <v>200</v>
      </c>
      <c r="M83" s="20">
        <f t="shared" si="16"/>
        <v>485895.2</v>
      </c>
      <c r="N83" s="20">
        <f>N84</f>
        <v>485895.2</v>
      </c>
      <c r="O83" s="20">
        <f>O84</f>
        <v>0</v>
      </c>
      <c r="P83" s="20">
        <f t="shared" si="1"/>
        <v>411850.74</v>
      </c>
      <c r="Q83" s="20">
        <f>Q84</f>
        <v>411850.74</v>
      </c>
      <c r="R83" s="20">
        <f>R84</f>
        <v>0</v>
      </c>
      <c r="S83" s="20">
        <f t="shared" si="2"/>
        <v>287895.46999999997</v>
      </c>
      <c r="T83" s="20">
        <f>T84</f>
        <v>287895.46999999997</v>
      </c>
      <c r="U83" s="20">
        <f>U84</f>
        <v>0</v>
      </c>
    </row>
    <row r="84" spans="1:21" s="18" customFormat="1" ht="56.25" x14ac:dyDescent="0.2">
      <c r="A84" s="13"/>
      <c r="B84" s="14" t="s">
        <v>14</v>
      </c>
      <c r="C84" s="15">
        <v>618</v>
      </c>
      <c r="D84" s="16">
        <v>1</v>
      </c>
      <c r="E84" s="16">
        <v>13</v>
      </c>
      <c r="F84" s="17" t="s">
        <v>60</v>
      </c>
      <c r="G84" s="17" t="s">
        <v>35</v>
      </c>
      <c r="H84" s="17" t="s">
        <v>29</v>
      </c>
      <c r="I84" s="17" t="s">
        <v>63</v>
      </c>
      <c r="J84" s="17" t="s">
        <v>73</v>
      </c>
      <c r="K84" s="17" t="s">
        <v>23</v>
      </c>
      <c r="L84" s="15">
        <v>240</v>
      </c>
      <c r="M84" s="21">
        <f t="shared" si="16"/>
        <v>485895.2</v>
      </c>
      <c r="N84" s="21">
        <f>457396-60+28559.2</f>
        <v>485895.2</v>
      </c>
      <c r="O84" s="21">
        <v>0</v>
      </c>
      <c r="P84" s="21">
        <f t="shared" si="1"/>
        <v>411850.74</v>
      </c>
      <c r="Q84" s="21">
        <v>411850.74</v>
      </c>
      <c r="R84" s="21">
        <v>0</v>
      </c>
      <c r="S84" s="21">
        <f t="shared" si="2"/>
        <v>287895.46999999997</v>
      </c>
      <c r="T84" s="21">
        <v>287895.46999999997</v>
      </c>
      <c r="U84" s="21">
        <v>0</v>
      </c>
    </row>
    <row r="85" spans="1:21" s="18" customFormat="1" ht="56.25" x14ac:dyDescent="0.2">
      <c r="A85" s="13"/>
      <c r="B85" s="1" t="s">
        <v>44</v>
      </c>
      <c r="C85" s="2">
        <v>618</v>
      </c>
      <c r="D85" s="3">
        <v>1</v>
      </c>
      <c r="E85" s="3">
        <v>13</v>
      </c>
      <c r="F85" s="4" t="s">
        <v>60</v>
      </c>
      <c r="G85" s="4" t="s">
        <v>35</v>
      </c>
      <c r="H85" s="4" t="s">
        <v>29</v>
      </c>
      <c r="I85" s="4" t="s">
        <v>63</v>
      </c>
      <c r="J85" s="4" t="s">
        <v>73</v>
      </c>
      <c r="K85" s="4" t="s">
        <v>23</v>
      </c>
      <c r="L85" s="2">
        <v>800</v>
      </c>
      <c r="M85" s="20">
        <f t="shared" si="16"/>
        <v>33304.339999999997</v>
      </c>
      <c r="N85" s="20">
        <f>N86</f>
        <v>33304.339999999997</v>
      </c>
      <c r="O85" s="20">
        <f>O86</f>
        <v>0</v>
      </c>
      <c r="P85" s="20">
        <f t="shared" si="1"/>
        <v>20000</v>
      </c>
      <c r="Q85" s="20">
        <f>Q86</f>
        <v>20000</v>
      </c>
      <c r="R85" s="20">
        <f>R86</f>
        <v>0</v>
      </c>
      <c r="S85" s="20">
        <f t="shared" si="2"/>
        <v>20000</v>
      </c>
      <c r="T85" s="20">
        <f>T86</f>
        <v>20000</v>
      </c>
      <c r="U85" s="20">
        <f>U86</f>
        <v>0</v>
      </c>
    </row>
    <row r="86" spans="1:21" s="18" customFormat="1" ht="56.25" x14ac:dyDescent="0.2">
      <c r="A86" s="13"/>
      <c r="B86" s="14" t="s">
        <v>14</v>
      </c>
      <c r="C86" s="15">
        <v>618</v>
      </c>
      <c r="D86" s="16">
        <v>1</v>
      </c>
      <c r="E86" s="16">
        <v>13</v>
      </c>
      <c r="F86" s="17" t="s">
        <v>60</v>
      </c>
      <c r="G86" s="17" t="s">
        <v>35</v>
      </c>
      <c r="H86" s="17" t="s">
        <v>29</v>
      </c>
      <c r="I86" s="17" t="s">
        <v>63</v>
      </c>
      <c r="J86" s="17" t="s">
        <v>73</v>
      </c>
      <c r="K86" s="17" t="s">
        <v>23</v>
      </c>
      <c r="L86" s="15">
        <v>850</v>
      </c>
      <c r="M86" s="21">
        <f t="shared" si="16"/>
        <v>33304.339999999997</v>
      </c>
      <c r="N86" s="21">
        <f>21250+12054.34</f>
        <v>33304.339999999997</v>
      </c>
      <c r="O86" s="21">
        <v>0</v>
      </c>
      <c r="P86" s="21">
        <f t="shared" si="1"/>
        <v>20000</v>
      </c>
      <c r="Q86" s="21">
        <v>20000</v>
      </c>
      <c r="R86" s="21">
        <v>0</v>
      </c>
      <c r="S86" s="21">
        <f t="shared" si="2"/>
        <v>20000</v>
      </c>
      <c r="T86" s="21">
        <v>20000</v>
      </c>
      <c r="U86" s="21">
        <v>0</v>
      </c>
    </row>
    <row r="87" spans="1:21" s="18" customFormat="1" ht="56.25" x14ac:dyDescent="0.2">
      <c r="A87" s="13"/>
      <c r="B87" s="1" t="s">
        <v>121</v>
      </c>
      <c r="C87" s="2">
        <v>618</v>
      </c>
      <c r="D87" s="3">
        <v>1</v>
      </c>
      <c r="E87" s="3">
        <v>13</v>
      </c>
      <c r="F87" s="4" t="s">
        <v>60</v>
      </c>
      <c r="G87" s="4" t="s">
        <v>67</v>
      </c>
      <c r="H87" s="4" t="s">
        <v>27</v>
      </c>
      <c r="I87" s="4" t="s">
        <v>23</v>
      </c>
      <c r="J87" s="4" t="s">
        <v>28</v>
      </c>
      <c r="K87" s="4" t="s">
        <v>23</v>
      </c>
      <c r="L87" s="4"/>
      <c r="M87" s="20">
        <f t="shared" si="16"/>
        <v>72500</v>
      </c>
      <c r="N87" s="20">
        <f t="shared" ref="N87:O87" si="29">N88</f>
        <v>0</v>
      </c>
      <c r="O87" s="20">
        <f t="shared" si="29"/>
        <v>72500</v>
      </c>
      <c r="P87" s="20">
        <f t="shared" si="1"/>
        <v>0</v>
      </c>
      <c r="Q87" s="20">
        <f t="shared" ref="Q87:R87" si="30">Q88</f>
        <v>0</v>
      </c>
      <c r="R87" s="20">
        <f t="shared" si="30"/>
        <v>0</v>
      </c>
      <c r="S87" s="20">
        <f t="shared" si="2"/>
        <v>0</v>
      </c>
      <c r="T87" s="20">
        <f t="shared" ref="T87:U87" si="31">T88</f>
        <v>0</v>
      </c>
      <c r="U87" s="20">
        <f t="shared" si="31"/>
        <v>0</v>
      </c>
    </row>
    <row r="88" spans="1:21" s="18" customFormat="1" ht="75" x14ac:dyDescent="0.2">
      <c r="A88" s="13"/>
      <c r="B88" s="1" t="s">
        <v>98</v>
      </c>
      <c r="C88" s="2">
        <v>618</v>
      </c>
      <c r="D88" s="3">
        <v>1</v>
      </c>
      <c r="E88" s="3">
        <v>13</v>
      </c>
      <c r="F88" s="4" t="s">
        <v>60</v>
      </c>
      <c r="G88" s="4" t="s">
        <v>67</v>
      </c>
      <c r="H88" s="4" t="s">
        <v>29</v>
      </c>
      <c r="I88" s="4" t="s">
        <v>23</v>
      </c>
      <c r="J88" s="4" t="s">
        <v>28</v>
      </c>
      <c r="K88" s="4" t="s">
        <v>23</v>
      </c>
      <c r="L88" s="4"/>
      <c r="M88" s="20">
        <f t="shared" si="16"/>
        <v>72500</v>
      </c>
      <c r="N88" s="20">
        <f>N89+N92</f>
        <v>0</v>
      </c>
      <c r="O88" s="20">
        <f>O89+O92</f>
        <v>72500</v>
      </c>
      <c r="P88" s="20">
        <f t="shared" si="1"/>
        <v>0</v>
      </c>
      <c r="Q88" s="20">
        <f>Q89+Q92</f>
        <v>0</v>
      </c>
      <c r="R88" s="20">
        <f>R89+R92</f>
        <v>0</v>
      </c>
      <c r="S88" s="20">
        <f t="shared" si="2"/>
        <v>0</v>
      </c>
      <c r="T88" s="20">
        <f>T89+T92</f>
        <v>0</v>
      </c>
      <c r="U88" s="20">
        <f>U89+U92</f>
        <v>0</v>
      </c>
    </row>
    <row r="89" spans="1:21" s="18" customFormat="1" ht="75" x14ac:dyDescent="0.2">
      <c r="A89" s="13"/>
      <c r="B89" s="1" t="s">
        <v>97</v>
      </c>
      <c r="C89" s="2">
        <v>618</v>
      </c>
      <c r="D89" s="3">
        <v>1</v>
      </c>
      <c r="E89" s="3">
        <v>13</v>
      </c>
      <c r="F89" s="4" t="s">
        <v>60</v>
      </c>
      <c r="G89" s="4" t="s">
        <v>67</v>
      </c>
      <c r="H89" s="4" t="s">
        <v>29</v>
      </c>
      <c r="I89" s="4" t="s">
        <v>22</v>
      </c>
      <c r="J89" s="4" t="s">
        <v>73</v>
      </c>
      <c r="K89" s="4" t="s">
        <v>23</v>
      </c>
      <c r="L89" s="4"/>
      <c r="M89" s="20">
        <f t="shared" si="16"/>
        <v>10000</v>
      </c>
      <c r="N89" s="20">
        <f>N90</f>
        <v>0</v>
      </c>
      <c r="O89" s="20">
        <f>O90</f>
        <v>10000</v>
      </c>
      <c r="P89" s="20">
        <f t="shared" si="1"/>
        <v>0</v>
      </c>
      <c r="Q89" s="20">
        <f>Q90</f>
        <v>0</v>
      </c>
      <c r="R89" s="20">
        <f>R90</f>
        <v>0</v>
      </c>
      <c r="S89" s="20">
        <f t="shared" si="2"/>
        <v>0</v>
      </c>
      <c r="T89" s="20">
        <f>T90</f>
        <v>0</v>
      </c>
      <c r="U89" s="20">
        <f>U90</f>
        <v>0</v>
      </c>
    </row>
    <row r="90" spans="1:21" s="18" customFormat="1" ht="56.25" x14ac:dyDescent="0.2">
      <c r="A90" s="13"/>
      <c r="B90" s="1" t="s">
        <v>44</v>
      </c>
      <c r="C90" s="2">
        <v>618</v>
      </c>
      <c r="D90" s="3">
        <v>1</v>
      </c>
      <c r="E90" s="3">
        <v>13</v>
      </c>
      <c r="F90" s="4" t="s">
        <v>60</v>
      </c>
      <c r="G90" s="4" t="s">
        <v>67</v>
      </c>
      <c r="H90" s="4" t="s">
        <v>29</v>
      </c>
      <c r="I90" s="4" t="s">
        <v>22</v>
      </c>
      <c r="J90" s="4" t="s">
        <v>73</v>
      </c>
      <c r="K90" s="4" t="s">
        <v>23</v>
      </c>
      <c r="L90" s="2">
        <v>200</v>
      </c>
      <c r="M90" s="20">
        <f t="shared" si="16"/>
        <v>10000</v>
      </c>
      <c r="N90" s="20">
        <f>N91</f>
        <v>0</v>
      </c>
      <c r="O90" s="20">
        <f>O91</f>
        <v>10000</v>
      </c>
      <c r="P90" s="20">
        <f t="shared" si="1"/>
        <v>0</v>
      </c>
      <c r="Q90" s="20">
        <f>Q91</f>
        <v>0</v>
      </c>
      <c r="R90" s="20">
        <f>R91</f>
        <v>0</v>
      </c>
      <c r="S90" s="20">
        <f t="shared" si="2"/>
        <v>0</v>
      </c>
      <c r="T90" s="20">
        <f>T91</f>
        <v>0</v>
      </c>
      <c r="U90" s="20">
        <f>U91</f>
        <v>0</v>
      </c>
    </row>
    <row r="91" spans="1:21" s="18" customFormat="1" ht="56.25" x14ac:dyDescent="0.2">
      <c r="A91" s="13"/>
      <c r="B91" s="14" t="s">
        <v>14</v>
      </c>
      <c r="C91" s="15">
        <v>618</v>
      </c>
      <c r="D91" s="16">
        <v>1</v>
      </c>
      <c r="E91" s="16">
        <v>13</v>
      </c>
      <c r="F91" s="17" t="s">
        <v>60</v>
      </c>
      <c r="G91" s="17" t="s">
        <v>67</v>
      </c>
      <c r="H91" s="17" t="s">
        <v>29</v>
      </c>
      <c r="I91" s="17" t="s">
        <v>22</v>
      </c>
      <c r="J91" s="17" t="s">
        <v>73</v>
      </c>
      <c r="K91" s="17" t="s">
        <v>23</v>
      </c>
      <c r="L91" s="15">
        <v>240</v>
      </c>
      <c r="M91" s="21">
        <f>N91+O91</f>
        <v>10000</v>
      </c>
      <c r="N91" s="21">
        <v>0</v>
      </c>
      <c r="O91" s="21">
        <v>10000</v>
      </c>
      <c r="P91" s="21">
        <f t="shared" si="1"/>
        <v>0</v>
      </c>
      <c r="Q91" s="21">
        <v>0</v>
      </c>
      <c r="R91" s="21">
        <v>0</v>
      </c>
      <c r="S91" s="21">
        <f t="shared" si="2"/>
        <v>0</v>
      </c>
      <c r="T91" s="21">
        <v>0</v>
      </c>
      <c r="U91" s="21">
        <v>0</v>
      </c>
    </row>
    <row r="92" spans="1:21" s="18" customFormat="1" ht="75" x14ac:dyDescent="0.2">
      <c r="A92" s="13"/>
      <c r="B92" s="1" t="s">
        <v>99</v>
      </c>
      <c r="C92" s="2">
        <v>618</v>
      </c>
      <c r="D92" s="3">
        <v>1</v>
      </c>
      <c r="E92" s="3">
        <v>13</v>
      </c>
      <c r="F92" s="4" t="s">
        <v>60</v>
      </c>
      <c r="G92" s="4" t="s">
        <v>67</v>
      </c>
      <c r="H92" s="4" t="s">
        <v>29</v>
      </c>
      <c r="I92" s="4" t="s">
        <v>22</v>
      </c>
      <c r="J92" s="4" t="s">
        <v>100</v>
      </c>
      <c r="K92" s="4" t="s">
        <v>23</v>
      </c>
      <c r="L92" s="4"/>
      <c r="M92" s="20">
        <f t="shared" ref="M92:M93" si="32">N92+O92</f>
        <v>62500</v>
      </c>
      <c r="N92" s="20">
        <f>N93</f>
        <v>0</v>
      </c>
      <c r="O92" s="20">
        <f>O93</f>
        <v>62500</v>
      </c>
      <c r="P92" s="20">
        <f t="shared" si="1"/>
        <v>0</v>
      </c>
      <c r="Q92" s="20">
        <f>Q93</f>
        <v>0</v>
      </c>
      <c r="R92" s="20">
        <f>R93</f>
        <v>0</v>
      </c>
      <c r="S92" s="20">
        <f t="shared" si="2"/>
        <v>0</v>
      </c>
      <c r="T92" s="20">
        <f>T93</f>
        <v>0</v>
      </c>
      <c r="U92" s="20">
        <f>U93</f>
        <v>0</v>
      </c>
    </row>
    <row r="93" spans="1:21" s="18" customFormat="1" ht="56.25" x14ac:dyDescent="0.2">
      <c r="A93" s="13"/>
      <c r="B93" s="1" t="s">
        <v>44</v>
      </c>
      <c r="C93" s="2">
        <v>618</v>
      </c>
      <c r="D93" s="3">
        <v>1</v>
      </c>
      <c r="E93" s="3">
        <v>13</v>
      </c>
      <c r="F93" s="4" t="s">
        <v>60</v>
      </c>
      <c r="G93" s="4" t="s">
        <v>67</v>
      </c>
      <c r="H93" s="4" t="s">
        <v>29</v>
      </c>
      <c r="I93" s="4" t="s">
        <v>22</v>
      </c>
      <c r="J93" s="4" t="s">
        <v>100</v>
      </c>
      <c r="K93" s="4" t="s">
        <v>23</v>
      </c>
      <c r="L93" s="2">
        <v>200</v>
      </c>
      <c r="M93" s="20">
        <f t="shared" si="32"/>
        <v>62500</v>
      </c>
      <c r="N93" s="20">
        <f>N94</f>
        <v>0</v>
      </c>
      <c r="O93" s="20">
        <f>O94</f>
        <v>62500</v>
      </c>
      <c r="P93" s="20">
        <f t="shared" si="1"/>
        <v>0</v>
      </c>
      <c r="Q93" s="20">
        <f>Q94</f>
        <v>0</v>
      </c>
      <c r="R93" s="20">
        <f>R94</f>
        <v>0</v>
      </c>
      <c r="S93" s="20">
        <f t="shared" si="2"/>
        <v>0</v>
      </c>
      <c r="T93" s="20">
        <f>T94</f>
        <v>0</v>
      </c>
      <c r="U93" s="20">
        <f>U94</f>
        <v>0</v>
      </c>
    </row>
    <row r="94" spans="1:21" s="18" customFormat="1" ht="56.25" x14ac:dyDescent="0.2">
      <c r="A94" s="13"/>
      <c r="B94" s="14" t="s">
        <v>14</v>
      </c>
      <c r="C94" s="15">
        <v>618</v>
      </c>
      <c r="D94" s="16">
        <v>1</v>
      </c>
      <c r="E94" s="16">
        <v>13</v>
      </c>
      <c r="F94" s="17" t="s">
        <v>60</v>
      </c>
      <c r="G94" s="17" t="s">
        <v>67</v>
      </c>
      <c r="H94" s="17" t="s">
        <v>29</v>
      </c>
      <c r="I94" s="17" t="s">
        <v>22</v>
      </c>
      <c r="J94" s="17" t="s">
        <v>100</v>
      </c>
      <c r="K94" s="17" t="s">
        <v>23</v>
      </c>
      <c r="L94" s="15">
        <v>240</v>
      </c>
      <c r="M94" s="21">
        <f>N94+O94</f>
        <v>62500</v>
      </c>
      <c r="N94" s="21">
        <v>0</v>
      </c>
      <c r="O94" s="21">
        <v>62500</v>
      </c>
      <c r="P94" s="21">
        <f t="shared" si="1"/>
        <v>0</v>
      </c>
      <c r="Q94" s="21">
        <v>0</v>
      </c>
      <c r="R94" s="21">
        <v>0</v>
      </c>
      <c r="S94" s="21">
        <f t="shared" si="2"/>
        <v>0</v>
      </c>
      <c r="T94" s="21">
        <v>0</v>
      </c>
      <c r="U94" s="21">
        <v>0</v>
      </c>
    </row>
    <row r="95" spans="1:21" x14ac:dyDescent="0.2">
      <c r="A95" s="46"/>
      <c r="B95" s="1" t="s">
        <v>46</v>
      </c>
      <c r="C95" s="2">
        <v>618</v>
      </c>
      <c r="D95" s="3">
        <v>2</v>
      </c>
      <c r="E95" s="3">
        <v>0</v>
      </c>
      <c r="F95" s="4"/>
      <c r="G95" s="4"/>
      <c r="H95" s="4"/>
      <c r="I95" s="4"/>
      <c r="J95" s="4"/>
      <c r="K95" s="4"/>
      <c r="L95" s="2"/>
      <c r="M95" s="20">
        <f t="shared" si="16"/>
        <v>137108</v>
      </c>
      <c r="N95" s="20">
        <f t="shared" ref="N95:O99" si="33">N96</f>
        <v>0</v>
      </c>
      <c r="O95" s="20">
        <f t="shared" si="33"/>
        <v>137108</v>
      </c>
      <c r="P95" s="20">
        <f t="shared" si="1"/>
        <v>141709</v>
      </c>
      <c r="Q95" s="20">
        <f t="shared" ref="Q95:R99" si="34">Q96</f>
        <v>0</v>
      </c>
      <c r="R95" s="20">
        <f t="shared" si="34"/>
        <v>141709</v>
      </c>
      <c r="S95" s="20">
        <f t="shared" si="2"/>
        <v>146720</v>
      </c>
      <c r="T95" s="20">
        <f t="shared" ref="T95:U99" si="35">T96</f>
        <v>0</v>
      </c>
      <c r="U95" s="20">
        <f t="shared" si="35"/>
        <v>146720</v>
      </c>
    </row>
    <row r="96" spans="1:21" s="12" customFormat="1" ht="37.5" x14ac:dyDescent="0.2">
      <c r="A96" s="27"/>
      <c r="B96" s="48" t="s">
        <v>47</v>
      </c>
      <c r="C96" s="49">
        <v>618</v>
      </c>
      <c r="D96" s="50">
        <v>2</v>
      </c>
      <c r="E96" s="50">
        <v>3</v>
      </c>
      <c r="F96" s="51"/>
      <c r="G96" s="51"/>
      <c r="H96" s="51"/>
      <c r="I96" s="51"/>
      <c r="J96" s="51"/>
      <c r="K96" s="51"/>
      <c r="L96" s="49"/>
      <c r="M96" s="52">
        <f t="shared" si="16"/>
        <v>137108</v>
      </c>
      <c r="N96" s="52">
        <f t="shared" si="33"/>
        <v>0</v>
      </c>
      <c r="O96" s="52">
        <f t="shared" si="33"/>
        <v>137108</v>
      </c>
      <c r="P96" s="52">
        <f t="shared" si="1"/>
        <v>141709</v>
      </c>
      <c r="Q96" s="52">
        <f t="shared" si="34"/>
        <v>0</v>
      </c>
      <c r="R96" s="52">
        <f t="shared" si="34"/>
        <v>141709</v>
      </c>
      <c r="S96" s="52">
        <f t="shared" si="2"/>
        <v>146720</v>
      </c>
      <c r="T96" s="52">
        <f t="shared" si="35"/>
        <v>0</v>
      </c>
      <c r="U96" s="52">
        <f t="shared" si="35"/>
        <v>146720</v>
      </c>
    </row>
    <row r="97" spans="1:21" ht="155.25" customHeight="1" x14ac:dyDescent="0.2">
      <c r="A97" s="46"/>
      <c r="B97" s="1" t="s">
        <v>59</v>
      </c>
      <c r="C97" s="2">
        <v>618</v>
      </c>
      <c r="D97" s="3">
        <v>2</v>
      </c>
      <c r="E97" s="3">
        <v>3</v>
      </c>
      <c r="F97" s="4" t="s">
        <v>60</v>
      </c>
      <c r="G97" s="4" t="s">
        <v>23</v>
      </c>
      <c r="H97" s="4" t="s">
        <v>27</v>
      </c>
      <c r="I97" s="4" t="s">
        <v>23</v>
      </c>
      <c r="J97" s="4" t="s">
        <v>28</v>
      </c>
      <c r="K97" s="4" t="s">
        <v>23</v>
      </c>
      <c r="L97" s="4"/>
      <c r="M97" s="20">
        <f t="shared" si="16"/>
        <v>137108</v>
      </c>
      <c r="N97" s="20">
        <f t="shared" si="33"/>
        <v>0</v>
      </c>
      <c r="O97" s="20">
        <f t="shared" si="33"/>
        <v>137108</v>
      </c>
      <c r="P97" s="20">
        <f t="shared" si="1"/>
        <v>141709</v>
      </c>
      <c r="Q97" s="20">
        <f t="shared" si="34"/>
        <v>0</v>
      </c>
      <c r="R97" s="20">
        <f t="shared" si="34"/>
        <v>141709</v>
      </c>
      <c r="S97" s="20">
        <f t="shared" si="2"/>
        <v>146720</v>
      </c>
      <c r="T97" s="20">
        <f t="shared" si="35"/>
        <v>0</v>
      </c>
      <c r="U97" s="20">
        <f t="shared" si="35"/>
        <v>146720</v>
      </c>
    </row>
    <row r="98" spans="1:21" ht="93.75" x14ac:dyDescent="0.2">
      <c r="A98" s="46"/>
      <c r="B98" s="1" t="s">
        <v>61</v>
      </c>
      <c r="C98" s="2">
        <v>618</v>
      </c>
      <c r="D98" s="3">
        <v>2</v>
      </c>
      <c r="E98" s="3">
        <v>3</v>
      </c>
      <c r="F98" s="4" t="s">
        <v>60</v>
      </c>
      <c r="G98" s="4" t="s">
        <v>35</v>
      </c>
      <c r="H98" s="4" t="s">
        <v>27</v>
      </c>
      <c r="I98" s="4" t="s">
        <v>23</v>
      </c>
      <c r="J98" s="4" t="s">
        <v>28</v>
      </c>
      <c r="K98" s="4" t="s">
        <v>23</v>
      </c>
      <c r="L98" s="4"/>
      <c r="M98" s="20">
        <f t="shared" si="16"/>
        <v>137108</v>
      </c>
      <c r="N98" s="20">
        <f t="shared" si="33"/>
        <v>0</v>
      </c>
      <c r="O98" s="20">
        <f t="shared" si="33"/>
        <v>137108</v>
      </c>
      <c r="P98" s="20">
        <f t="shared" si="1"/>
        <v>141709</v>
      </c>
      <c r="Q98" s="20">
        <f t="shared" si="34"/>
        <v>0</v>
      </c>
      <c r="R98" s="20">
        <f t="shared" si="34"/>
        <v>141709</v>
      </c>
      <c r="S98" s="20">
        <f t="shared" si="2"/>
        <v>146720</v>
      </c>
      <c r="T98" s="20">
        <f t="shared" si="35"/>
        <v>0</v>
      </c>
      <c r="U98" s="20">
        <f t="shared" si="35"/>
        <v>146720</v>
      </c>
    </row>
    <row r="99" spans="1:21" ht="93.75" x14ac:dyDescent="0.2">
      <c r="A99" s="46"/>
      <c r="B99" s="1" t="s">
        <v>62</v>
      </c>
      <c r="C99" s="2">
        <v>618</v>
      </c>
      <c r="D99" s="3">
        <v>2</v>
      </c>
      <c r="E99" s="3">
        <v>3</v>
      </c>
      <c r="F99" s="4" t="s">
        <v>60</v>
      </c>
      <c r="G99" s="4" t="s">
        <v>35</v>
      </c>
      <c r="H99" s="4" t="s">
        <v>29</v>
      </c>
      <c r="I99" s="4" t="s">
        <v>23</v>
      </c>
      <c r="J99" s="4" t="s">
        <v>28</v>
      </c>
      <c r="K99" s="4" t="s">
        <v>23</v>
      </c>
      <c r="L99" s="4"/>
      <c r="M99" s="20">
        <f t="shared" si="16"/>
        <v>137108</v>
      </c>
      <c r="N99" s="20">
        <f t="shared" si="33"/>
        <v>0</v>
      </c>
      <c r="O99" s="20">
        <f t="shared" si="33"/>
        <v>137108</v>
      </c>
      <c r="P99" s="20">
        <f t="shared" si="1"/>
        <v>141709</v>
      </c>
      <c r="Q99" s="20">
        <f t="shared" si="34"/>
        <v>0</v>
      </c>
      <c r="R99" s="20">
        <f t="shared" si="34"/>
        <v>141709</v>
      </c>
      <c r="S99" s="20">
        <f t="shared" si="2"/>
        <v>146720</v>
      </c>
      <c r="T99" s="20">
        <f t="shared" si="35"/>
        <v>0</v>
      </c>
      <c r="U99" s="20">
        <f t="shared" si="35"/>
        <v>146720</v>
      </c>
    </row>
    <row r="100" spans="1:21" ht="112.5" x14ac:dyDescent="0.2">
      <c r="A100" s="46"/>
      <c r="B100" s="1" t="s">
        <v>48</v>
      </c>
      <c r="C100" s="2">
        <v>618</v>
      </c>
      <c r="D100" s="3">
        <v>2</v>
      </c>
      <c r="E100" s="3">
        <v>3</v>
      </c>
      <c r="F100" s="4" t="s">
        <v>60</v>
      </c>
      <c r="G100" s="4" t="s">
        <v>35</v>
      </c>
      <c r="H100" s="4" t="s">
        <v>29</v>
      </c>
      <c r="I100" s="4" t="s">
        <v>67</v>
      </c>
      <c r="J100" s="4" t="s">
        <v>79</v>
      </c>
      <c r="K100" s="4" t="s">
        <v>63</v>
      </c>
      <c r="L100" s="4"/>
      <c r="M100" s="20">
        <f t="shared" si="16"/>
        <v>137108</v>
      </c>
      <c r="N100" s="20">
        <f>N101+N103</f>
        <v>0</v>
      </c>
      <c r="O100" s="20">
        <f>O101+O103</f>
        <v>137108</v>
      </c>
      <c r="P100" s="20">
        <f t="shared" si="1"/>
        <v>141709</v>
      </c>
      <c r="Q100" s="20">
        <f>Q101+Q103</f>
        <v>0</v>
      </c>
      <c r="R100" s="20">
        <f>R101+R103</f>
        <v>141709</v>
      </c>
      <c r="S100" s="20">
        <f t="shared" si="2"/>
        <v>146720</v>
      </c>
      <c r="T100" s="20">
        <f>T101+T103</f>
        <v>0</v>
      </c>
      <c r="U100" s="20">
        <f>U101+U103</f>
        <v>146720</v>
      </c>
    </row>
    <row r="101" spans="1:21" ht="131.25" x14ac:dyDescent="0.2">
      <c r="A101" s="46"/>
      <c r="B101" s="1" t="s">
        <v>24</v>
      </c>
      <c r="C101" s="2">
        <v>618</v>
      </c>
      <c r="D101" s="3">
        <v>2</v>
      </c>
      <c r="E101" s="3">
        <v>3</v>
      </c>
      <c r="F101" s="4" t="s">
        <v>60</v>
      </c>
      <c r="G101" s="4" t="s">
        <v>35</v>
      </c>
      <c r="H101" s="4" t="s">
        <v>29</v>
      </c>
      <c r="I101" s="4" t="s">
        <v>67</v>
      </c>
      <c r="J101" s="4" t="s">
        <v>79</v>
      </c>
      <c r="K101" s="4" t="s">
        <v>63</v>
      </c>
      <c r="L101" s="2">
        <v>100</v>
      </c>
      <c r="M101" s="20">
        <f t="shared" si="16"/>
        <v>102850</v>
      </c>
      <c r="N101" s="20">
        <f>N102</f>
        <v>0</v>
      </c>
      <c r="O101" s="20">
        <f>O102</f>
        <v>102850</v>
      </c>
      <c r="P101" s="20">
        <f t="shared" si="1"/>
        <v>141709</v>
      </c>
      <c r="Q101" s="20">
        <f>Q102</f>
        <v>0</v>
      </c>
      <c r="R101" s="20">
        <f>R102</f>
        <v>141709</v>
      </c>
      <c r="S101" s="20">
        <f t="shared" si="2"/>
        <v>146720</v>
      </c>
      <c r="T101" s="20">
        <f>T102</f>
        <v>0</v>
      </c>
      <c r="U101" s="20">
        <f>U102</f>
        <v>146720</v>
      </c>
    </row>
    <row r="102" spans="1:21" ht="56.25" x14ac:dyDescent="0.2">
      <c r="A102" s="46"/>
      <c r="B102" s="14" t="s">
        <v>13</v>
      </c>
      <c r="C102" s="15">
        <v>618</v>
      </c>
      <c r="D102" s="16">
        <v>2</v>
      </c>
      <c r="E102" s="16">
        <v>3</v>
      </c>
      <c r="F102" s="17" t="s">
        <v>60</v>
      </c>
      <c r="G102" s="17" t="s">
        <v>35</v>
      </c>
      <c r="H102" s="17" t="s">
        <v>29</v>
      </c>
      <c r="I102" s="17" t="s">
        <v>67</v>
      </c>
      <c r="J102" s="17" t="s">
        <v>79</v>
      </c>
      <c r="K102" s="17" t="s">
        <v>63</v>
      </c>
      <c r="L102" s="15">
        <v>120</v>
      </c>
      <c r="M102" s="21">
        <f>N102+O102</f>
        <v>102850</v>
      </c>
      <c r="N102" s="21">
        <v>0</v>
      </c>
      <c r="O102" s="21">
        <v>102850</v>
      </c>
      <c r="P102" s="21">
        <f t="shared" ref="P102:P177" si="36">Q102+R102</f>
        <v>141709</v>
      </c>
      <c r="Q102" s="21">
        <v>0</v>
      </c>
      <c r="R102" s="21">
        <v>141709</v>
      </c>
      <c r="S102" s="21">
        <f t="shared" ref="S102:S177" si="37">T102+U102</f>
        <v>146720</v>
      </c>
      <c r="T102" s="21">
        <v>0</v>
      </c>
      <c r="U102" s="21">
        <v>146720</v>
      </c>
    </row>
    <row r="103" spans="1:21" ht="56.25" x14ac:dyDescent="0.2">
      <c r="A103" s="46"/>
      <c r="B103" s="1" t="s">
        <v>44</v>
      </c>
      <c r="C103" s="2">
        <v>618</v>
      </c>
      <c r="D103" s="3">
        <v>2</v>
      </c>
      <c r="E103" s="3">
        <v>3</v>
      </c>
      <c r="F103" s="4" t="s">
        <v>60</v>
      </c>
      <c r="G103" s="4" t="s">
        <v>35</v>
      </c>
      <c r="H103" s="4" t="s">
        <v>29</v>
      </c>
      <c r="I103" s="4" t="s">
        <v>67</v>
      </c>
      <c r="J103" s="4" t="s">
        <v>79</v>
      </c>
      <c r="K103" s="4" t="s">
        <v>63</v>
      </c>
      <c r="L103" s="15">
        <v>200</v>
      </c>
      <c r="M103" s="20">
        <f t="shared" ref="M103" si="38">N103+O103</f>
        <v>34258</v>
      </c>
      <c r="N103" s="20">
        <f>N104</f>
        <v>0</v>
      </c>
      <c r="O103" s="20">
        <f>O104</f>
        <v>34258</v>
      </c>
      <c r="P103" s="20">
        <f t="shared" si="36"/>
        <v>0</v>
      </c>
      <c r="Q103" s="20">
        <f>Q104</f>
        <v>0</v>
      </c>
      <c r="R103" s="20">
        <f>R104</f>
        <v>0</v>
      </c>
      <c r="S103" s="20">
        <f t="shared" si="37"/>
        <v>0</v>
      </c>
      <c r="T103" s="20">
        <f>T104</f>
        <v>0</v>
      </c>
      <c r="U103" s="20">
        <f>U104</f>
        <v>0</v>
      </c>
    </row>
    <row r="104" spans="1:21" ht="56.25" x14ac:dyDescent="0.2">
      <c r="A104" s="46"/>
      <c r="B104" s="14" t="s">
        <v>14</v>
      </c>
      <c r="C104" s="15">
        <v>618</v>
      </c>
      <c r="D104" s="16">
        <v>2</v>
      </c>
      <c r="E104" s="16">
        <v>3</v>
      </c>
      <c r="F104" s="17" t="s">
        <v>60</v>
      </c>
      <c r="G104" s="17" t="s">
        <v>35</v>
      </c>
      <c r="H104" s="17" t="s">
        <v>29</v>
      </c>
      <c r="I104" s="17" t="s">
        <v>67</v>
      </c>
      <c r="J104" s="17" t="s">
        <v>79</v>
      </c>
      <c r="K104" s="17" t="s">
        <v>63</v>
      </c>
      <c r="L104" s="15">
        <v>240</v>
      </c>
      <c r="M104" s="21">
        <f>N104+O104</f>
        <v>34258</v>
      </c>
      <c r="N104" s="21">
        <v>0</v>
      </c>
      <c r="O104" s="21">
        <v>34258</v>
      </c>
      <c r="P104" s="21">
        <f t="shared" si="36"/>
        <v>0</v>
      </c>
      <c r="Q104" s="21">
        <v>0</v>
      </c>
      <c r="R104" s="21">
        <v>0</v>
      </c>
      <c r="S104" s="21">
        <f t="shared" si="37"/>
        <v>0</v>
      </c>
      <c r="T104" s="21">
        <v>0</v>
      </c>
      <c r="U104" s="21">
        <v>0</v>
      </c>
    </row>
    <row r="105" spans="1:21" ht="37.5" x14ac:dyDescent="0.2">
      <c r="A105" s="46"/>
      <c r="B105" s="1" t="s">
        <v>31</v>
      </c>
      <c r="C105" s="2">
        <v>618</v>
      </c>
      <c r="D105" s="3">
        <v>3</v>
      </c>
      <c r="E105" s="3">
        <v>0</v>
      </c>
      <c r="F105" s="4"/>
      <c r="G105" s="4"/>
      <c r="H105" s="4"/>
      <c r="I105" s="4"/>
      <c r="J105" s="4"/>
      <c r="K105" s="4"/>
      <c r="L105" s="2"/>
      <c r="M105" s="20">
        <f t="shared" ref="M105:M177" si="39">N105+O105</f>
        <v>7304.4400000000005</v>
      </c>
      <c r="N105" s="20">
        <f t="shared" ref="N105:O111" si="40">N106</f>
        <v>7304.4400000000005</v>
      </c>
      <c r="O105" s="20">
        <f t="shared" si="40"/>
        <v>0</v>
      </c>
      <c r="P105" s="20">
        <f t="shared" si="36"/>
        <v>10000</v>
      </c>
      <c r="Q105" s="20">
        <f t="shared" ref="Q105:R111" si="41">Q106</f>
        <v>10000</v>
      </c>
      <c r="R105" s="20">
        <f t="shared" si="41"/>
        <v>0</v>
      </c>
      <c r="S105" s="20">
        <f t="shared" si="37"/>
        <v>10000</v>
      </c>
      <c r="T105" s="20">
        <f t="shared" ref="T105:U111" si="42">T106</f>
        <v>10000</v>
      </c>
      <c r="U105" s="20">
        <f t="shared" si="42"/>
        <v>0</v>
      </c>
    </row>
    <row r="106" spans="1:21" s="12" customFormat="1" ht="75" x14ac:dyDescent="0.2">
      <c r="A106" s="27"/>
      <c r="B106" s="48" t="s">
        <v>54</v>
      </c>
      <c r="C106" s="49">
        <v>618</v>
      </c>
      <c r="D106" s="50">
        <v>3</v>
      </c>
      <c r="E106" s="50">
        <v>10</v>
      </c>
      <c r="F106" s="51"/>
      <c r="G106" s="51"/>
      <c r="H106" s="51"/>
      <c r="I106" s="51"/>
      <c r="J106" s="51"/>
      <c r="K106" s="51"/>
      <c r="L106" s="49"/>
      <c r="M106" s="52">
        <f t="shared" si="39"/>
        <v>7304.4400000000005</v>
      </c>
      <c r="N106" s="52">
        <f t="shared" si="40"/>
        <v>7304.4400000000005</v>
      </c>
      <c r="O106" s="52">
        <f t="shared" si="40"/>
        <v>0</v>
      </c>
      <c r="P106" s="52">
        <f t="shared" si="36"/>
        <v>10000</v>
      </c>
      <c r="Q106" s="52">
        <f t="shared" si="41"/>
        <v>10000</v>
      </c>
      <c r="R106" s="52">
        <f t="shared" si="41"/>
        <v>0</v>
      </c>
      <c r="S106" s="52">
        <f t="shared" si="37"/>
        <v>10000</v>
      </c>
      <c r="T106" s="52">
        <f t="shared" si="42"/>
        <v>10000</v>
      </c>
      <c r="U106" s="52">
        <f t="shared" si="42"/>
        <v>0</v>
      </c>
    </row>
    <row r="107" spans="1:21" ht="150" x14ac:dyDescent="0.2">
      <c r="A107" s="46"/>
      <c r="B107" s="1" t="s">
        <v>59</v>
      </c>
      <c r="C107" s="2">
        <v>618</v>
      </c>
      <c r="D107" s="3">
        <v>3</v>
      </c>
      <c r="E107" s="3">
        <v>10</v>
      </c>
      <c r="F107" s="4" t="s">
        <v>60</v>
      </c>
      <c r="G107" s="4" t="s">
        <v>23</v>
      </c>
      <c r="H107" s="4" t="s">
        <v>27</v>
      </c>
      <c r="I107" s="4" t="s">
        <v>23</v>
      </c>
      <c r="J107" s="4" t="s">
        <v>28</v>
      </c>
      <c r="K107" s="4" t="s">
        <v>23</v>
      </c>
      <c r="L107" s="4"/>
      <c r="M107" s="20">
        <f t="shared" si="39"/>
        <v>7304.4400000000005</v>
      </c>
      <c r="N107" s="20">
        <f t="shared" si="40"/>
        <v>7304.4400000000005</v>
      </c>
      <c r="O107" s="20">
        <f t="shared" si="40"/>
        <v>0</v>
      </c>
      <c r="P107" s="20">
        <f t="shared" si="36"/>
        <v>10000</v>
      </c>
      <c r="Q107" s="20">
        <f t="shared" si="41"/>
        <v>10000</v>
      </c>
      <c r="R107" s="20">
        <f t="shared" si="41"/>
        <v>0</v>
      </c>
      <c r="S107" s="20">
        <f t="shared" si="37"/>
        <v>10000</v>
      </c>
      <c r="T107" s="20">
        <f t="shared" si="42"/>
        <v>10000</v>
      </c>
      <c r="U107" s="20">
        <f t="shared" si="42"/>
        <v>0</v>
      </c>
    </row>
    <row r="108" spans="1:21" ht="93.75" x14ac:dyDescent="0.2">
      <c r="A108" s="46"/>
      <c r="B108" s="1" t="s">
        <v>61</v>
      </c>
      <c r="C108" s="2">
        <v>618</v>
      </c>
      <c r="D108" s="3">
        <v>3</v>
      </c>
      <c r="E108" s="3">
        <v>10</v>
      </c>
      <c r="F108" s="4" t="s">
        <v>60</v>
      </c>
      <c r="G108" s="4" t="s">
        <v>35</v>
      </c>
      <c r="H108" s="4" t="s">
        <v>27</v>
      </c>
      <c r="I108" s="4" t="s">
        <v>23</v>
      </c>
      <c r="J108" s="4" t="s">
        <v>28</v>
      </c>
      <c r="K108" s="4" t="s">
        <v>23</v>
      </c>
      <c r="L108" s="4"/>
      <c r="M108" s="20">
        <f t="shared" si="39"/>
        <v>7304.4400000000005</v>
      </c>
      <c r="N108" s="20">
        <f t="shared" si="40"/>
        <v>7304.4400000000005</v>
      </c>
      <c r="O108" s="20">
        <f t="shared" si="40"/>
        <v>0</v>
      </c>
      <c r="P108" s="20">
        <f t="shared" si="36"/>
        <v>10000</v>
      </c>
      <c r="Q108" s="20">
        <f t="shared" si="41"/>
        <v>10000</v>
      </c>
      <c r="R108" s="20">
        <f t="shared" si="41"/>
        <v>0</v>
      </c>
      <c r="S108" s="20">
        <f t="shared" si="37"/>
        <v>10000</v>
      </c>
      <c r="T108" s="20">
        <f t="shared" si="42"/>
        <v>10000</v>
      </c>
      <c r="U108" s="20">
        <f t="shared" si="42"/>
        <v>0</v>
      </c>
    </row>
    <row r="109" spans="1:21" ht="93.75" x14ac:dyDescent="0.2">
      <c r="A109" s="46"/>
      <c r="B109" s="1" t="s">
        <v>62</v>
      </c>
      <c r="C109" s="2">
        <v>618</v>
      </c>
      <c r="D109" s="3">
        <v>3</v>
      </c>
      <c r="E109" s="3">
        <v>10</v>
      </c>
      <c r="F109" s="4" t="s">
        <v>60</v>
      </c>
      <c r="G109" s="4" t="s">
        <v>35</v>
      </c>
      <c r="H109" s="4" t="s">
        <v>29</v>
      </c>
      <c r="I109" s="4" t="s">
        <v>23</v>
      </c>
      <c r="J109" s="4" t="s">
        <v>28</v>
      </c>
      <c r="K109" s="4" t="s">
        <v>23</v>
      </c>
      <c r="L109" s="4"/>
      <c r="M109" s="20">
        <f t="shared" si="39"/>
        <v>7304.4400000000005</v>
      </c>
      <c r="N109" s="20">
        <f t="shared" si="40"/>
        <v>7304.4400000000005</v>
      </c>
      <c r="O109" s="20">
        <f t="shared" si="40"/>
        <v>0</v>
      </c>
      <c r="P109" s="20">
        <f t="shared" si="36"/>
        <v>10000</v>
      </c>
      <c r="Q109" s="20">
        <f t="shared" si="41"/>
        <v>10000</v>
      </c>
      <c r="R109" s="20">
        <f t="shared" si="41"/>
        <v>0</v>
      </c>
      <c r="S109" s="20">
        <f t="shared" si="37"/>
        <v>10000</v>
      </c>
      <c r="T109" s="20">
        <f t="shared" si="42"/>
        <v>10000</v>
      </c>
      <c r="U109" s="20">
        <f t="shared" si="42"/>
        <v>0</v>
      </c>
    </row>
    <row r="110" spans="1:21" ht="75" x14ac:dyDescent="0.2">
      <c r="A110" s="46"/>
      <c r="B110" s="1" t="s">
        <v>80</v>
      </c>
      <c r="C110" s="2">
        <v>618</v>
      </c>
      <c r="D110" s="3">
        <v>3</v>
      </c>
      <c r="E110" s="3">
        <v>10</v>
      </c>
      <c r="F110" s="4" t="s">
        <v>60</v>
      </c>
      <c r="G110" s="4" t="s">
        <v>35</v>
      </c>
      <c r="H110" s="4" t="s">
        <v>29</v>
      </c>
      <c r="I110" s="4" t="s">
        <v>63</v>
      </c>
      <c r="J110" s="4" t="s">
        <v>81</v>
      </c>
      <c r="K110" s="4" t="s">
        <v>23</v>
      </c>
      <c r="L110" s="4"/>
      <c r="M110" s="20">
        <f t="shared" si="39"/>
        <v>7304.4400000000005</v>
      </c>
      <c r="N110" s="20">
        <f t="shared" si="40"/>
        <v>7304.4400000000005</v>
      </c>
      <c r="O110" s="20">
        <f t="shared" si="40"/>
        <v>0</v>
      </c>
      <c r="P110" s="20">
        <f t="shared" si="36"/>
        <v>10000</v>
      </c>
      <c r="Q110" s="20">
        <f t="shared" si="41"/>
        <v>10000</v>
      </c>
      <c r="R110" s="20">
        <f t="shared" si="41"/>
        <v>0</v>
      </c>
      <c r="S110" s="20">
        <f t="shared" si="37"/>
        <v>10000</v>
      </c>
      <c r="T110" s="20">
        <f t="shared" si="42"/>
        <v>10000</v>
      </c>
      <c r="U110" s="20">
        <f t="shared" si="42"/>
        <v>0</v>
      </c>
    </row>
    <row r="111" spans="1:21" ht="56.25" x14ac:dyDescent="0.2">
      <c r="A111" s="46"/>
      <c r="B111" s="1" t="s">
        <v>44</v>
      </c>
      <c r="C111" s="2">
        <v>618</v>
      </c>
      <c r="D111" s="3">
        <v>3</v>
      </c>
      <c r="E111" s="3">
        <v>10</v>
      </c>
      <c r="F111" s="4" t="s">
        <v>60</v>
      </c>
      <c r="G111" s="4" t="s">
        <v>35</v>
      </c>
      <c r="H111" s="4" t="s">
        <v>29</v>
      </c>
      <c r="I111" s="4" t="s">
        <v>63</v>
      </c>
      <c r="J111" s="4" t="s">
        <v>81</v>
      </c>
      <c r="K111" s="4" t="s">
        <v>23</v>
      </c>
      <c r="L111" s="2">
        <v>200</v>
      </c>
      <c r="M111" s="20">
        <f t="shared" si="39"/>
        <v>7304.4400000000005</v>
      </c>
      <c r="N111" s="20">
        <f t="shared" si="40"/>
        <v>7304.4400000000005</v>
      </c>
      <c r="O111" s="20">
        <f t="shared" si="40"/>
        <v>0</v>
      </c>
      <c r="P111" s="20">
        <f t="shared" si="36"/>
        <v>10000</v>
      </c>
      <c r="Q111" s="20">
        <f t="shared" si="41"/>
        <v>10000</v>
      </c>
      <c r="R111" s="20">
        <f t="shared" si="41"/>
        <v>0</v>
      </c>
      <c r="S111" s="20">
        <f t="shared" si="37"/>
        <v>10000</v>
      </c>
      <c r="T111" s="20">
        <f t="shared" si="42"/>
        <v>10000</v>
      </c>
      <c r="U111" s="20">
        <f t="shared" si="42"/>
        <v>0</v>
      </c>
    </row>
    <row r="112" spans="1:21" ht="56.25" x14ac:dyDescent="0.2">
      <c r="A112" s="46"/>
      <c r="B112" s="14" t="s">
        <v>14</v>
      </c>
      <c r="C112" s="15">
        <v>618</v>
      </c>
      <c r="D112" s="16">
        <v>3</v>
      </c>
      <c r="E112" s="16">
        <v>10</v>
      </c>
      <c r="F112" s="17" t="s">
        <v>60</v>
      </c>
      <c r="G112" s="17" t="s">
        <v>35</v>
      </c>
      <c r="H112" s="17" t="s">
        <v>29</v>
      </c>
      <c r="I112" s="17" t="s">
        <v>63</v>
      </c>
      <c r="J112" s="17" t="s">
        <v>81</v>
      </c>
      <c r="K112" s="17" t="s">
        <v>23</v>
      </c>
      <c r="L112" s="15">
        <v>240</v>
      </c>
      <c r="M112" s="21">
        <f t="shared" si="39"/>
        <v>7304.4400000000005</v>
      </c>
      <c r="N112" s="21">
        <f>10000-2695.56</f>
        <v>7304.4400000000005</v>
      </c>
      <c r="O112" s="21">
        <v>0</v>
      </c>
      <c r="P112" s="21">
        <f t="shared" si="36"/>
        <v>10000</v>
      </c>
      <c r="Q112" s="21">
        <v>10000</v>
      </c>
      <c r="R112" s="21">
        <v>0</v>
      </c>
      <c r="S112" s="21">
        <f t="shared" si="37"/>
        <v>10000</v>
      </c>
      <c r="T112" s="21">
        <v>10000</v>
      </c>
      <c r="U112" s="21">
        <v>0</v>
      </c>
    </row>
    <row r="113" spans="1:21" x14ac:dyDescent="0.2">
      <c r="A113" s="46"/>
      <c r="B113" s="1" t="s">
        <v>36</v>
      </c>
      <c r="C113" s="2">
        <v>618</v>
      </c>
      <c r="D113" s="3">
        <v>4</v>
      </c>
      <c r="E113" s="3">
        <v>0</v>
      </c>
      <c r="F113" s="4"/>
      <c r="G113" s="4"/>
      <c r="H113" s="4"/>
      <c r="I113" s="4"/>
      <c r="J113" s="4"/>
      <c r="K113" s="4"/>
      <c r="L113" s="2"/>
      <c r="M113" s="20">
        <f t="shared" si="39"/>
        <v>868474.73</v>
      </c>
      <c r="N113" s="20">
        <f>N114+N121</f>
        <v>863474.73</v>
      </c>
      <c r="O113" s="20">
        <f>O114+O121</f>
        <v>5000</v>
      </c>
      <c r="P113" s="20">
        <f t="shared" si="36"/>
        <v>747120</v>
      </c>
      <c r="Q113" s="20">
        <f>Q114+Q121</f>
        <v>747120</v>
      </c>
      <c r="R113" s="20">
        <f>R114+R121</f>
        <v>0</v>
      </c>
      <c r="S113" s="20">
        <f t="shared" si="37"/>
        <v>781120</v>
      </c>
      <c r="T113" s="20">
        <f>T114+T121</f>
        <v>781120</v>
      </c>
      <c r="U113" s="20">
        <f>U114+U121</f>
        <v>0</v>
      </c>
    </row>
    <row r="114" spans="1:21" s="12" customFormat="1" ht="37.5" x14ac:dyDescent="0.2">
      <c r="A114" s="27"/>
      <c r="B114" s="48" t="s">
        <v>37</v>
      </c>
      <c r="C114" s="49">
        <v>618</v>
      </c>
      <c r="D114" s="50">
        <v>4</v>
      </c>
      <c r="E114" s="50">
        <v>9</v>
      </c>
      <c r="F114" s="51"/>
      <c r="G114" s="51"/>
      <c r="H114" s="51"/>
      <c r="I114" s="51"/>
      <c r="J114" s="51"/>
      <c r="K114" s="51"/>
      <c r="L114" s="49"/>
      <c r="M114" s="52">
        <f t="shared" si="39"/>
        <v>863474.73</v>
      </c>
      <c r="N114" s="52">
        <f t="shared" ref="N114:O119" si="43">N115</f>
        <v>863474.73</v>
      </c>
      <c r="O114" s="52">
        <f t="shared" si="43"/>
        <v>0</v>
      </c>
      <c r="P114" s="52">
        <f t="shared" si="36"/>
        <v>747120</v>
      </c>
      <c r="Q114" s="52">
        <f t="shared" ref="Q114:R119" si="44">Q115</f>
        <v>747120</v>
      </c>
      <c r="R114" s="52">
        <f t="shared" si="44"/>
        <v>0</v>
      </c>
      <c r="S114" s="52">
        <f t="shared" si="37"/>
        <v>781120</v>
      </c>
      <c r="T114" s="52">
        <f t="shared" ref="T114:U119" si="45">T115</f>
        <v>781120</v>
      </c>
      <c r="U114" s="52">
        <f t="shared" si="45"/>
        <v>0</v>
      </c>
    </row>
    <row r="115" spans="1:21" ht="150" x14ac:dyDescent="0.2">
      <c r="A115" s="46"/>
      <c r="B115" s="1" t="s">
        <v>59</v>
      </c>
      <c r="C115" s="2">
        <v>618</v>
      </c>
      <c r="D115" s="3">
        <v>4</v>
      </c>
      <c r="E115" s="3">
        <v>9</v>
      </c>
      <c r="F115" s="4" t="s">
        <v>60</v>
      </c>
      <c r="G115" s="4" t="s">
        <v>23</v>
      </c>
      <c r="H115" s="4" t="s">
        <v>27</v>
      </c>
      <c r="I115" s="4" t="s">
        <v>23</v>
      </c>
      <c r="J115" s="4" t="s">
        <v>28</v>
      </c>
      <c r="K115" s="4" t="s">
        <v>23</v>
      </c>
      <c r="L115" s="4"/>
      <c r="M115" s="20">
        <f t="shared" si="39"/>
        <v>863474.73</v>
      </c>
      <c r="N115" s="20">
        <f t="shared" si="43"/>
        <v>863474.73</v>
      </c>
      <c r="O115" s="20">
        <f t="shared" si="43"/>
        <v>0</v>
      </c>
      <c r="P115" s="20">
        <f t="shared" si="36"/>
        <v>747120</v>
      </c>
      <c r="Q115" s="20">
        <f t="shared" si="44"/>
        <v>747120</v>
      </c>
      <c r="R115" s="20">
        <f t="shared" si="44"/>
        <v>0</v>
      </c>
      <c r="S115" s="20">
        <f t="shared" si="37"/>
        <v>781120</v>
      </c>
      <c r="T115" s="20">
        <f t="shared" si="45"/>
        <v>781120</v>
      </c>
      <c r="U115" s="20">
        <f t="shared" si="45"/>
        <v>0</v>
      </c>
    </row>
    <row r="116" spans="1:21" ht="93.75" x14ac:dyDescent="0.2">
      <c r="A116" s="46"/>
      <c r="B116" s="1" t="s">
        <v>82</v>
      </c>
      <c r="C116" s="2">
        <v>618</v>
      </c>
      <c r="D116" s="3">
        <v>4</v>
      </c>
      <c r="E116" s="3">
        <v>9</v>
      </c>
      <c r="F116" s="4" t="s">
        <v>60</v>
      </c>
      <c r="G116" s="4" t="s">
        <v>64</v>
      </c>
      <c r="H116" s="4" t="s">
        <v>27</v>
      </c>
      <c r="I116" s="4" t="s">
        <v>23</v>
      </c>
      <c r="J116" s="4" t="s">
        <v>28</v>
      </c>
      <c r="K116" s="4" t="s">
        <v>23</v>
      </c>
      <c r="L116" s="4"/>
      <c r="M116" s="20">
        <f t="shared" si="39"/>
        <v>863474.73</v>
      </c>
      <c r="N116" s="20">
        <f t="shared" si="43"/>
        <v>863474.73</v>
      </c>
      <c r="O116" s="20">
        <f t="shared" si="43"/>
        <v>0</v>
      </c>
      <c r="P116" s="20">
        <f t="shared" si="36"/>
        <v>747120</v>
      </c>
      <c r="Q116" s="20">
        <f t="shared" si="44"/>
        <v>747120</v>
      </c>
      <c r="R116" s="20">
        <f t="shared" si="44"/>
        <v>0</v>
      </c>
      <c r="S116" s="20">
        <f t="shared" si="37"/>
        <v>781120</v>
      </c>
      <c r="T116" s="20">
        <f t="shared" si="45"/>
        <v>781120</v>
      </c>
      <c r="U116" s="20">
        <f t="shared" si="45"/>
        <v>0</v>
      </c>
    </row>
    <row r="117" spans="1:21" ht="56.25" x14ac:dyDescent="0.2">
      <c r="A117" s="46"/>
      <c r="B117" s="1" t="s">
        <v>83</v>
      </c>
      <c r="C117" s="2">
        <v>618</v>
      </c>
      <c r="D117" s="3">
        <v>4</v>
      </c>
      <c r="E117" s="3">
        <v>9</v>
      </c>
      <c r="F117" s="4" t="s">
        <v>60</v>
      </c>
      <c r="G117" s="4" t="s">
        <v>64</v>
      </c>
      <c r="H117" s="4" t="s">
        <v>29</v>
      </c>
      <c r="I117" s="4" t="s">
        <v>23</v>
      </c>
      <c r="J117" s="4" t="s">
        <v>28</v>
      </c>
      <c r="K117" s="4" t="s">
        <v>23</v>
      </c>
      <c r="L117" s="4"/>
      <c r="M117" s="20">
        <f t="shared" si="39"/>
        <v>863474.73</v>
      </c>
      <c r="N117" s="20">
        <f t="shared" si="43"/>
        <v>863474.73</v>
      </c>
      <c r="O117" s="20">
        <f t="shared" si="43"/>
        <v>0</v>
      </c>
      <c r="P117" s="20">
        <f t="shared" si="36"/>
        <v>747120</v>
      </c>
      <c r="Q117" s="20">
        <f t="shared" si="44"/>
        <v>747120</v>
      </c>
      <c r="R117" s="20">
        <f t="shared" si="44"/>
        <v>0</v>
      </c>
      <c r="S117" s="20">
        <f t="shared" si="37"/>
        <v>781120</v>
      </c>
      <c r="T117" s="20">
        <f t="shared" si="45"/>
        <v>781120</v>
      </c>
      <c r="U117" s="20">
        <f t="shared" si="45"/>
        <v>0</v>
      </c>
    </row>
    <row r="118" spans="1:21" ht="56.25" x14ac:dyDescent="0.2">
      <c r="A118" s="46"/>
      <c r="B118" s="1" t="s">
        <v>83</v>
      </c>
      <c r="C118" s="2">
        <v>618</v>
      </c>
      <c r="D118" s="3">
        <v>4</v>
      </c>
      <c r="E118" s="3">
        <v>9</v>
      </c>
      <c r="F118" s="4" t="s">
        <v>60</v>
      </c>
      <c r="G118" s="4" t="s">
        <v>64</v>
      </c>
      <c r="H118" s="4" t="s">
        <v>29</v>
      </c>
      <c r="I118" s="4" t="s">
        <v>63</v>
      </c>
      <c r="J118" s="4" t="s">
        <v>73</v>
      </c>
      <c r="K118" s="4" t="s">
        <v>23</v>
      </c>
      <c r="L118" s="4"/>
      <c r="M118" s="20">
        <f t="shared" si="39"/>
        <v>863474.73</v>
      </c>
      <c r="N118" s="20">
        <f t="shared" si="43"/>
        <v>863474.73</v>
      </c>
      <c r="O118" s="20">
        <f t="shared" si="43"/>
        <v>0</v>
      </c>
      <c r="P118" s="20">
        <f t="shared" si="36"/>
        <v>747120</v>
      </c>
      <c r="Q118" s="20">
        <f t="shared" si="44"/>
        <v>747120</v>
      </c>
      <c r="R118" s="20">
        <f t="shared" si="44"/>
        <v>0</v>
      </c>
      <c r="S118" s="20">
        <f t="shared" si="37"/>
        <v>781120</v>
      </c>
      <c r="T118" s="20">
        <f t="shared" si="45"/>
        <v>781120</v>
      </c>
      <c r="U118" s="20">
        <f t="shared" si="45"/>
        <v>0</v>
      </c>
    </row>
    <row r="119" spans="1:21" ht="56.25" x14ac:dyDescent="0.2">
      <c r="A119" s="46"/>
      <c r="B119" s="1" t="s">
        <v>44</v>
      </c>
      <c r="C119" s="2">
        <v>618</v>
      </c>
      <c r="D119" s="3">
        <v>4</v>
      </c>
      <c r="E119" s="3">
        <v>9</v>
      </c>
      <c r="F119" s="4" t="s">
        <v>60</v>
      </c>
      <c r="G119" s="4" t="s">
        <v>64</v>
      </c>
      <c r="H119" s="4" t="s">
        <v>29</v>
      </c>
      <c r="I119" s="4" t="s">
        <v>63</v>
      </c>
      <c r="J119" s="4" t="s">
        <v>73</v>
      </c>
      <c r="K119" s="4" t="s">
        <v>23</v>
      </c>
      <c r="L119" s="2">
        <v>200</v>
      </c>
      <c r="M119" s="20">
        <f t="shared" si="39"/>
        <v>863474.73</v>
      </c>
      <c r="N119" s="20">
        <f t="shared" si="43"/>
        <v>863474.73</v>
      </c>
      <c r="O119" s="20">
        <f t="shared" si="43"/>
        <v>0</v>
      </c>
      <c r="P119" s="20">
        <f t="shared" si="36"/>
        <v>747120</v>
      </c>
      <c r="Q119" s="20">
        <f t="shared" si="44"/>
        <v>747120</v>
      </c>
      <c r="R119" s="20">
        <f t="shared" si="44"/>
        <v>0</v>
      </c>
      <c r="S119" s="20">
        <f t="shared" si="37"/>
        <v>781120</v>
      </c>
      <c r="T119" s="20">
        <f t="shared" si="45"/>
        <v>781120</v>
      </c>
      <c r="U119" s="20">
        <f t="shared" si="45"/>
        <v>0</v>
      </c>
    </row>
    <row r="120" spans="1:21" ht="56.25" x14ac:dyDescent="0.2">
      <c r="A120" s="46"/>
      <c r="B120" s="14" t="s">
        <v>14</v>
      </c>
      <c r="C120" s="15">
        <v>618</v>
      </c>
      <c r="D120" s="16">
        <v>4</v>
      </c>
      <c r="E120" s="16">
        <v>9</v>
      </c>
      <c r="F120" s="17" t="s">
        <v>60</v>
      </c>
      <c r="G120" s="17" t="s">
        <v>64</v>
      </c>
      <c r="H120" s="17" t="s">
        <v>29</v>
      </c>
      <c r="I120" s="17" t="s">
        <v>63</v>
      </c>
      <c r="J120" s="17" t="s">
        <v>73</v>
      </c>
      <c r="K120" s="17" t="s">
        <v>23</v>
      </c>
      <c r="L120" s="15">
        <v>240</v>
      </c>
      <c r="M120" s="21">
        <f t="shared" si="39"/>
        <v>863474.73</v>
      </c>
      <c r="N120" s="21">
        <v>863474.73</v>
      </c>
      <c r="O120" s="21">
        <v>0</v>
      </c>
      <c r="P120" s="21">
        <f t="shared" si="36"/>
        <v>747120</v>
      </c>
      <c r="Q120" s="21">
        <v>747120</v>
      </c>
      <c r="R120" s="21">
        <v>0</v>
      </c>
      <c r="S120" s="21">
        <f t="shared" si="37"/>
        <v>781120</v>
      </c>
      <c r="T120" s="21">
        <v>781120</v>
      </c>
      <c r="U120" s="21">
        <v>0</v>
      </c>
    </row>
    <row r="121" spans="1:21" ht="37.5" x14ac:dyDescent="0.2">
      <c r="A121" s="46"/>
      <c r="B121" s="48" t="s">
        <v>102</v>
      </c>
      <c r="C121" s="49">
        <v>618</v>
      </c>
      <c r="D121" s="50">
        <v>4</v>
      </c>
      <c r="E121" s="50">
        <v>12</v>
      </c>
      <c r="F121" s="51"/>
      <c r="G121" s="51"/>
      <c r="H121" s="51"/>
      <c r="I121" s="51"/>
      <c r="J121" s="51"/>
      <c r="K121" s="51"/>
      <c r="L121" s="49"/>
      <c r="M121" s="52">
        <f t="shared" si="39"/>
        <v>5000</v>
      </c>
      <c r="N121" s="52">
        <f t="shared" ref="N121:O124" si="46">N122</f>
        <v>0</v>
      </c>
      <c r="O121" s="52">
        <f t="shared" si="46"/>
        <v>5000</v>
      </c>
      <c r="P121" s="52">
        <f t="shared" si="36"/>
        <v>0</v>
      </c>
      <c r="Q121" s="52">
        <f t="shared" ref="Q121:R124" si="47">Q122</f>
        <v>0</v>
      </c>
      <c r="R121" s="52">
        <f t="shared" si="47"/>
        <v>0</v>
      </c>
      <c r="S121" s="52">
        <f t="shared" si="37"/>
        <v>0</v>
      </c>
      <c r="T121" s="52">
        <f t="shared" ref="T121:U124" si="48">T122</f>
        <v>0</v>
      </c>
      <c r="U121" s="52">
        <f t="shared" si="48"/>
        <v>0</v>
      </c>
    </row>
    <row r="122" spans="1:21" ht="150" x14ac:dyDescent="0.2">
      <c r="A122" s="46"/>
      <c r="B122" s="1" t="s">
        <v>59</v>
      </c>
      <c r="C122" s="2">
        <v>618</v>
      </c>
      <c r="D122" s="3">
        <v>4</v>
      </c>
      <c r="E122" s="3">
        <v>12</v>
      </c>
      <c r="F122" s="4" t="s">
        <v>60</v>
      </c>
      <c r="G122" s="4" t="s">
        <v>23</v>
      </c>
      <c r="H122" s="4" t="s">
        <v>27</v>
      </c>
      <c r="I122" s="4" t="s">
        <v>23</v>
      </c>
      <c r="J122" s="4" t="s">
        <v>28</v>
      </c>
      <c r="K122" s="4" t="s">
        <v>23</v>
      </c>
      <c r="L122" s="4"/>
      <c r="M122" s="20">
        <f t="shared" si="39"/>
        <v>5000</v>
      </c>
      <c r="N122" s="20">
        <f t="shared" si="46"/>
        <v>0</v>
      </c>
      <c r="O122" s="20">
        <f t="shared" si="46"/>
        <v>5000</v>
      </c>
      <c r="P122" s="20">
        <f t="shared" si="36"/>
        <v>0</v>
      </c>
      <c r="Q122" s="20">
        <f t="shared" si="47"/>
        <v>0</v>
      </c>
      <c r="R122" s="20">
        <f t="shared" si="47"/>
        <v>0</v>
      </c>
      <c r="S122" s="20">
        <f t="shared" si="37"/>
        <v>0</v>
      </c>
      <c r="T122" s="20">
        <f t="shared" si="48"/>
        <v>0</v>
      </c>
      <c r="U122" s="20">
        <f t="shared" si="48"/>
        <v>0</v>
      </c>
    </row>
    <row r="123" spans="1:21" ht="56.25" x14ac:dyDescent="0.2">
      <c r="A123" s="46"/>
      <c r="B123" s="1" t="s">
        <v>121</v>
      </c>
      <c r="C123" s="2">
        <v>618</v>
      </c>
      <c r="D123" s="3">
        <v>4</v>
      </c>
      <c r="E123" s="3">
        <v>12</v>
      </c>
      <c r="F123" s="4" t="s">
        <v>60</v>
      </c>
      <c r="G123" s="4" t="s">
        <v>67</v>
      </c>
      <c r="H123" s="4" t="s">
        <v>27</v>
      </c>
      <c r="I123" s="4" t="s">
        <v>23</v>
      </c>
      <c r="J123" s="4" t="s">
        <v>28</v>
      </c>
      <c r="K123" s="4" t="s">
        <v>23</v>
      </c>
      <c r="L123" s="4"/>
      <c r="M123" s="20">
        <f t="shared" si="39"/>
        <v>5000</v>
      </c>
      <c r="N123" s="20">
        <f t="shared" si="46"/>
        <v>0</v>
      </c>
      <c r="O123" s="20">
        <f t="shared" si="46"/>
        <v>5000</v>
      </c>
      <c r="P123" s="20">
        <f t="shared" si="36"/>
        <v>0</v>
      </c>
      <c r="Q123" s="20">
        <f t="shared" si="47"/>
        <v>0</v>
      </c>
      <c r="R123" s="20">
        <f t="shared" si="47"/>
        <v>0</v>
      </c>
      <c r="S123" s="20">
        <f t="shared" si="37"/>
        <v>0</v>
      </c>
      <c r="T123" s="20">
        <f t="shared" si="48"/>
        <v>0</v>
      </c>
      <c r="U123" s="20">
        <f t="shared" si="48"/>
        <v>0</v>
      </c>
    </row>
    <row r="124" spans="1:21" ht="75" x14ac:dyDescent="0.2">
      <c r="A124" s="46"/>
      <c r="B124" s="1" t="s">
        <v>98</v>
      </c>
      <c r="C124" s="2">
        <v>618</v>
      </c>
      <c r="D124" s="3">
        <v>4</v>
      </c>
      <c r="E124" s="3">
        <v>12</v>
      </c>
      <c r="F124" s="4" t="s">
        <v>60</v>
      </c>
      <c r="G124" s="4" t="s">
        <v>67</v>
      </c>
      <c r="H124" s="4" t="s">
        <v>29</v>
      </c>
      <c r="I124" s="4" t="s">
        <v>23</v>
      </c>
      <c r="J124" s="4" t="s">
        <v>28</v>
      </c>
      <c r="K124" s="4" t="s">
        <v>23</v>
      </c>
      <c r="L124" s="4"/>
      <c r="M124" s="20">
        <f t="shared" si="39"/>
        <v>5000</v>
      </c>
      <c r="N124" s="20">
        <f t="shared" si="46"/>
        <v>0</v>
      </c>
      <c r="O124" s="20">
        <f t="shared" si="46"/>
        <v>5000</v>
      </c>
      <c r="P124" s="20">
        <f t="shared" si="36"/>
        <v>0</v>
      </c>
      <c r="Q124" s="20">
        <f t="shared" si="47"/>
        <v>0</v>
      </c>
      <c r="R124" s="20">
        <f t="shared" si="47"/>
        <v>0</v>
      </c>
      <c r="S124" s="20">
        <f t="shared" si="37"/>
        <v>0</v>
      </c>
      <c r="T124" s="20">
        <f t="shared" si="48"/>
        <v>0</v>
      </c>
      <c r="U124" s="20">
        <f t="shared" si="48"/>
        <v>0</v>
      </c>
    </row>
    <row r="125" spans="1:21" ht="56.25" x14ac:dyDescent="0.2">
      <c r="A125" s="46"/>
      <c r="B125" s="1" t="s">
        <v>103</v>
      </c>
      <c r="C125" s="2">
        <v>618</v>
      </c>
      <c r="D125" s="3">
        <v>4</v>
      </c>
      <c r="E125" s="3">
        <v>12</v>
      </c>
      <c r="F125" s="4" t="s">
        <v>60</v>
      </c>
      <c r="G125" s="4" t="s">
        <v>67</v>
      </c>
      <c r="H125" s="4" t="s">
        <v>29</v>
      </c>
      <c r="I125" s="4" t="s">
        <v>22</v>
      </c>
      <c r="J125" s="4" t="s">
        <v>101</v>
      </c>
      <c r="K125" s="4" t="s">
        <v>23</v>
      </c>
      <c r="L125" s="4"/>
      <c r="M125" s="20">
        <f t="shared" si="39"/>
        <v>5000</v>
      </c>
      <c r="N125" s="20">
        <f>N126</f>
        <v>0</v>
      </c>
      <c r="O125" s="20">
        <f>O126</f>
        <v>5000</v>
      </c>
      <c r="P125" s="20">
        <f t="shared" si="36"/>
        <v>0</v>
      </c>
      <c r="Q125" s="20">
        <f>Q126</f>
        <v>0</v>
      </c>
      <c r="R125" s="20">
        <f>R126</f>
        <v>0</v>
      </c>
      <c r="S125" s="20">
        <f t="shared" si="37"/>
        <v>0</v>
      </c>
      <c r="T125" s="20">
        <f>T126</f>
        <v>0</v>
      </c>
      <c r="U125" s="20">
        <f>U126</f>
        <v>0</v>
      </c>
    </row>
    <row r="126" spans="1:21" ht="56.25" x14ac:dyDescent="0.2">
      <c r="A126" s="46"/>
      <c r="B126" s="1" t="s">
        <v>44</v>
      </c>
      <c r="C126" s="2">
        <v>618</v>
      </c>
      <c r="D126" s="3">
        <v>4</v>
      </c>
      <c r="E126" s="3">
        <v>12</v>
      </c>
      <c r="F126" s="4" t="s">
        <v>60</v>
      </c>
      <c r="G126" s="4" t="s">
        <v>67</v>
      </c>
      <c r="H126" s="4" t="s">
        <v>29</v>
      </c>
      <c r="I126" s="4" t="s">
        <v>22</v>
      </c>
      <c r="J126" s="4" t="s">
        <v>101</v>
      </c>
      <c r="K126" s="4" t="s">
        <v>23</v>
      </c>
      <c r="L126" s="2">
        <v>200</v>
      </c>
      <c r="M126" s="20">
        <f t="shared" si="39"/>
        <v>5000</v>
      </c>
      <c r="N126" s="20">
        <f>N127</f>
        <v>0</v>
      </c>
      <c r="O126" s="20">
        <f>O127</f>
        <v>5000</v>
      </c>
      <c r="P126" s="20">
        <f t="shared" si="36"/>
        <v>0</v>
      </c>
      <c r="Q126" s="20">
        <f>Q127</f>
        <v>0</v>
      </c>
      <c r="R126" s="20">
        <f>R127</f>
        <v>0</v>
      </c>
      <c r="S126" s="20">
        <f t="shared" si="37"/>
        <v>0</v>
      </c>
      <c r="T126" s="20">
        <f>T127</f>
        <v>0</v>
      </c>
      <c r="U126" s="20">
        <f>U127</f>
        <v>0</v>
      </c>
    </row>
    <row r="127" spans="1:21" ht="56.25" x14ac:dyDescent="0.2">
      <c r="A127" s="46"/>
      <c r="B127" s="14" t="s">
        <v>14</v>
      </c>
      <c r="C127" s="15">
        <v>618</v>
      </c>
      <c r="D127" s="16">
        <v>4</v>
      </c>
      <c r="E127" s="16">
        <v>12</v>
      </c>
      <c r="F127" s="17" t="s">
        <v>60</v>
      </c>
      <c r="G127" s="17" t="s">
        <v>67</v>
      </c>
      <c r="H127" s="17" t="s">
        <v>29</v>
      </c>
      <c r="I127" s="17" t="s">
        <v>22</v>
      </c>
      <c r="J127" s="17" t="s">
        <v>101</v>
      </c>
      <c r="K127" s="17" t="s">
        <v>23</v>
      </c>
      <c r="L127" s="15">
        <v>240</v>
      </c>
      <c r="M127" s="21">
        <f t="shared" si="39"/>
        <v>5000</v>
      </c>
      <c r="N127" s="21">
        <v>0</v>
      </c>
      <c r="O127" s="21">
        <v>5000</v>
      </c>
      <c r="P127" s="21">
        <f t="shared" si="36"/>
        <v>0</v>
      </c>
      <c r="Q127" s="21">
        <v>0</v>
      </c>
      <c r="R127" s="21">
        <v>0</v>
      </c>
      <c r="S127" s="21">
        <f t="shared" si="37"/>
        <v>0</v>
      </c>
      <c r="T127" s="21">
        <v>0</v>
      </c>
      <c r="U127" s="21">
        <v>0</v>
      </c>
    </row>
    <row r="128" spans="1:21" x14ac:dyDescent="0.2">
      <c r="A128" s="46"/>
      <c r="B128" s="1" t="s">
        <v>38</v>
      </c>
      <c r="C128" s="2">
        <v>618</v>
      </c>
      <c r="D128" s="3">
        <v>5</v>
      </c>
      <c r="E128" s="3">
        <v>0</v>
      </c>
      <c r="F128" s="4"/>
      <c r="G128" s="4"/>
      <c r="H128" s="4"/>
      <c r="I128" s="4"/>
      <c r="J128" s="4"/>
      <c r="K128" s="4"/>
      <c r="L128" s="2"/>
      <c r="M128" s="20">
        <f t="shared" si="39"/>
        <v>484179.73000000004</v>
      </c>
      <c r="N128" s="20">
        <f>N129+N136</f>
        <v>320166.79000000004</v>
      </c>
      <c r="O128" s="20">
        <f>O129+O136</f>
        <v>164012.94</v>
      </c>
      <c r="P128" s="20">
        <f t="shared" si="36"/>
        <v>100000</v>
      </c>
      <c r="Q128" s="20">
        <f>Q129+Q136</f>
        <v>100000</v>
      </c>
      <c r="R128" s="20">
        <f>R129+R136</f>
        <v>0</v>
      </c>
      <c r="S128" s="20">
        <f t="shared" si="37"/>
        <v>100000</v>
      </c>
      <c r="T128" s="20">
        <f>T129+T136</f>
        <v>100000</v>
      </c>
      <c r="U128" s="20">
        <f>U129+U136</f>
        <v>0</v>
      </c>
    </row>
    <row r="129" spans="1:21" x14ac:dyDescent="0.2">
      <c r="A129" s="46"/>
      <c r="B129" s="48" t="s">
        <v>116</v>
      </c>
      <c r="C129" s="49">
        <v>618</v>
      </c>
      <c r="D129" s="50">
        <v>5</v>
      </c>
      <c r="E129" s="50">
        <v>1</v>
      </c>
      <c r="F129" s="51"/>
      <c r="G129" s="51"/>
      <c r="H129" s="51"/>
      <c r="I129" s="51"/>
      <c r="J129" s="51"/>
      <c r="K129" s="51"/>
      <c r="L129" s="49"/>
      <c r="M129" s="52">
        <f t="shared" ref="M129:M135" si="49">N129+O129</f>
        <v>5232.66</v>
      </c>
      <c r="N129" s="52">
        <f t="shared" ref="N129:O132" si="50">N130</f>
        <v>5232.66</v>
      </c>
      <c r="O129" s="52">
        <f t="shared" si="50"/>
        <v>0</v>
      </c>
      <c r="P129" s="52">
        <f t="shared" ref="P129:P135" si="51">Q129+R129</f>
        <v>0</v>
      </c>
      <c r="Q129" s="52">
        <f t="shared" ref="Q129:R132" si="52">Q130</f>
        <v>0</v>
      </c>
      <c r="R129" s="52">
        <f t="shared" si="52"/>
        <v>0</v>
      </c>
      <c r="S129" s="52">
        <f t="shared" ref="S129:S135" si="53">T129+U129</f>
        <v>0</v>
      </c>
      <c r="T129" s="52">
        <f t="shared" ref="T129:U132" si="54">T130</f>
        <v>0</v>
      </c>
      <c r="U129" s="52">
        <f t="shared" si="54"/>
        <v>0</v>
      </c>
    </row>
    <row r="130" spans="1:21" ht="150" x14ac:dyDescent="0.2">
      <c r="A130" s="46"/>
      <c r="B130" s="1" t="s">
        <v>59</v>
      </c>
      <c r="C130" s="2">
        <v>618</v>
      </c>
      <c r="D130" s="3">
        <v>5</v>
      </c>
      <c r="E130" s="3">
        <v>1</v>
      </c>
      <c r="F130" s="4" t="s">
        <v>60</v>
      </c>
      <c r="G130" s="4" t="s">
        <v>23</v>
      </c>
      <c r="H130" s="4" t="s">
        <v>27</v>
      </c>
      <c r="I130" s="4" t="s">
        <v>23</v>
      </c>
      <c r="J130" s="4" t="s">
        <v>28</v>
      </c>
      <c r="K130" s="4" t="s">
        <v>23</v>
      </c>
      <c r="L130" s="4"/>
      <c r="M130" s="20">
        <f t="shared" si="49"/>
        <v>5232.66</v>
      </c>
      <c r="N130" s="20">
        <f>N131</f>
        <v>5232.66</v>
      </c>
      <c r="O130" s="20">
        <f>O131</f>
        <v>0</v>
      </c>
      <c r="P130" s="20">
        <f t="shared" si="51"/>
        <v>0</v>
      </c>
      <c r="Q130" s="20">
        <f>Q131</f>
        <v>0</v>
      </c>
      <c r="R130" s="20">
        <f>R131</f>
        <v>0</v>
      </c>
      <c r="S130" s="20">
        <f t="shared" si="53"/>
        <v>0</v>
      </c>
      <c r="T130" s="20">
        <f>T131</f>
        <v>0</v>
      </c>
      <c r="U130" s="20">
        <f>U131</f>
        <v>0</v>
      </c>
    </row>
    <row r="131" spans="1:21" ht="93.75" x14ac:dyDescent="0.2">
      <c r="A131" s="46"/>
      <c r="B131" s="1" t="s">
        <v>84</v>
      </c>
      <c r="C131" s="2">
        <v>618</v>
      </c>
      <c r="D131" s="3">
        <v>5</v>
      </c>
      <c r="E131" s="3">
        <v>1</v>
      </c>
      <c r="F131" s="4" t="s">
        <v>60</v>
      </c>
      <c r="G131" s="4" t="s">
        <v>22</v>
      </c>
      <c r="H131" s="4" t="s">
        <v>27</v>
      </c>
      <c r="I131" s="4" t="s">
        <v>23</v>
      </c>
      <c r="J131" s="4" t="s">
        <v>28</v>
      </c>
      <c r="K131" s="4" t="s">
        <v>23</v>
      </c>
      <c r="L131" s="4"/>
      <c r="M131" s="20">
        <f t="shared" si="49"/>
        <v>5232.66</v>
      </c>
      <c r="N131" s="20">
        <f t="shared" si="50"/>
        <v>5232.66</v>
      </c>
      <c r="O131" s="20">
        <f t="shared" si="50"/>
        <v>0</v>
      </c>
      <c r="P131" s="20">
        <f t="shared" si="51"/>
        <v>0</v>
      </c>
      <c r="Q131" s="20">
        <f t="shared" si="52"/>
        <v>0</v>
      </c>
      <c r="R131" s="20">
        <f t="shared" si="52"/>
        <v>0</v>
      </c>
      <c r="S131" s="20">
        <f t="shared" si="53"/>
        <v>0</v>
      </c>
      <c r="T131" s="20">
        <f t="shared" si="54"/>
        <v>0</v>
      </c>
      <c r="U131" s="20">
        <f t="shared" si="54"/>
        <v>0</v>
      </c>
    </row>
    <row r="132" spans="1:21" x14ac:dyDescent="0.2">
      <c r="A132" s="46"/>
      <c r="B132" s="1" t="s">
        <v>117</v>
      </c>
      <c r="C132" s="2">
        <v>618</v>
      </c>
      <c r="D132" s="3">
        <v>5</v>
      </c>
      <c r="E132" s="3">
        <v>1</v>
      </c>
      <c r="F132" s="4" t="s">
        <v>60</v>
      </c>
      <c r="G132" s="4" t="s">
        <v>22</v>
      </c>
      <c r="H132" s="4" t="s">
        <v>95</v>
      </c>
      <c r="I132" s="4" t="s">
        <v>23</v>
      </c>
      <c r="J132" s="4" t="s">
        <v>28</v>
      </c>
      <c r="K132" s="4" t="s">
        <v>23</v>
      </c>
      <c r="L132" s="4"/>
      <c r="M132" s="20">
        <f t="shared" si="49"/>
        <v>5232.66</v>
      </c>
      <c r="N132" s="20">
        <f t="shared" si="50"/>
        <v>5232.66</v>
      </c>
      <c r="O132" s="20">
        <f t="shared" si="50"/>
        <v>0</v>
      </c>
      <c r="P132" s="20">
        <f t="shared" si="51"/>
        <v>0</v>
      </c>
      <c r="Q132" s="20">
        <f t="shared" si="52"/>
        <v>0</v>
      </c>
      <c r="R132" s="20">
        <f t="shared" si="52"/>
        <v>0</v>
      </c>
      <c r="S132" s="20">
        <f t="shared" si="53"/>
        <v>0</v>
      </c>
      <c r="T132" s="20">
        <f t="shared" si="54"/>
        <v>0</v>
      </c>
      <c r="U132" s="20">
        <f t="shared" si="54"/>
        <v>0</v>
      </c>
    </row>
    <row r="133" spans="1:21" ht="56.25" x14ac:dyDescent="0.2">
      <c r="A133" s="46"/>
      <c r="B133" s="1" t="s">
        <v>118</v>
      </c>
      <c r="C133" s="2">
        <v>618</v>
      </c>
      <c r="D133" s="3">
        <v>5</v>
      </c>
      <c r="E133" s="3">
        <v>1</v>
      </c>
      <c r="F133" s="4" t="s">
        <v>60</v>
      </c>
      <c r="G133" s="4" t="s">
        <v>22</v>
      </c>
      <c r="H133" s="4" t="s">
        <v>95</v>
      </c>
      <c r="I133" s="4" t="s">
        <v>63</v>
      </c>
      <c r="J133" s="4" t="s">
        <v>76</v>
      </c>
      <c r="K133" s="4" t="s">
        <v>23</v>
      </c>
      <c r="L133" s="4"/>
      <c r="M133" s="20">
        <f t="shared" si="49"/>
        <v>5232.66</v>
      </c>
      <c r="N133" s="20">
        <f>N134</f>
        <v>5232.66</v>
      </c>
      <c r="O133" s="20">
        <f>O134</f>
        <v>0</v>
      </c>
      <c r="P133" s="20">
        <f t="shared" si="51"/>
        <v>0</v>
      </c>
      <c r="Q133" s="20">
        <f>Q134</f>
        <v>0</v>
      </c>
      <c r="R133" s="20">
        <f>R134</f>
        <v>0</v>
      </c>
      <c r="S133" s="20">
        <f t="shared" si="53"/>
        <v>0</v>
      </c>
      <c r="T133" s="20">
        <f>T134</f>
        <v>0</v>
      </c>
      <c r="U133" s="20">
        <f>U134</f>
        <v>0</v>
      </c>
    </row>
    <row r="134" spans="1:21" ht="56.25" x14ac:dyDescent="0.2">
      <c r="A134" s="46"/>
      <c r="B134" s="1" t="s">
        <v>44</v>
      </c>
      <c r="C134" s="2">
        <v>618</v>
      </c>
      <c r="D134" s="3">
        <v>5</v>
      </c>
      <c r="E134" s="3">
        <v>1</v>
      </c>
      <c r="F134" s="4" t="s">
        <v>60</v>
      </c>
      <c r="G134" s="4" t="s">
        <v>22</v>
      </c>
      <c r="H134" s="4" t="s">
        <v>95</v>
      </c>
      <c r="I134" s="4" t="s">
        <v>63</v>
      </c>
      <c r="J134" s="4" t="s">
        <v>76</v>
      </c>
      <c r="K134" s="4" t="s">
        <v>23</v>
      </c>
      <c r="L134" s="2">
        <v>200</v>
      </c>
      <c r="M134" s="20">
        <f t="shared" si="49"/>
        <v>5232.66</v>
      </c>
      <c r="N134" s="20">
        <f>N135</f>
        <v>5232.66</v>
      </c>
      <c r="O134" s="20">
        <f>O135</f>
        <v>0</v>
      </c>
      <c r="P134" s="20">
        <f t="shared" si="51"/>
        <v>0</v>
      </c>
      <c r="Q134" s="20">
        <f>Q135</f>
        <v>0</v>
      </c>
      <c r="R134" s="20">
        <f>R135</f>
        <v>0</v>
      </c>
      <c r="S134" s="20">
        <f t="shared" si="53"/>
        <v>0</v>
      </c>
      <c r="T134" s="20">
        <f>T135</f>
        <v>0</v>
      </c>
      <c r="U134" s="20">
        <f>U135</f>
        <v>0</v>
      </c>
    </row>
    <row r="135" spans="1:21" ht="56.25" x14ac:dyDescent="0.2">
      <c r="A135" s="46"/>
      <c r="B135" s="14" t="s">
        <v>14</v>
      </c>
      <c r="C135" s="15">
        <v>618</v>
      </c>
      <c r="D135" s="16">
        <v>5</v>
      </c>
      <c r="E135" s="16">
        <v>1</v>
      </c>
      <c r="F135" s="17" t="s">
        <v>60</v>
      </c>
      <c r="G135" s="17" t="s">
        <v>22</v>
      </c>
      <c r="H135" s="17" t="s">
        <v>95</v>
      </c>
      <c r="I135" s="17" t="s">
        <v>63</v>
      </c>
      <c r="J135" s="17" t="s">
        <v>76</v>
      </c>
      <c r="K135" s="17" t="s">
        <v>23</v>
      </c>
      <c r="L135" s="15">
        <v>240</v>
      </c>
      <c r="M135" s="21">
        <f t="shared" si="49"/>
        <v>5232.66</v>
      </c>
      <c r="N135" s="21">
        <v>5232.66</v>
      </c>
      <c r="O135" s="21">
        <v>0</v>
      </c>
      <c r="P135" s="21">
        <f t="shared" si="51"/>
        <v>0</v>
      </c>
      <c r="Q135" s="21">
        <v>0</v>
      </c>
      <c r="R135" s="21">
        <v>0</v>
      </c>
      <c r="S135" s="21">
        <f t="shared" si="53"/>
        <v>0</v>
      </c>
      <c r="T135" s="21">
        <v>0</v>
      </c>
      <c r="U135" s="21">
        <v>0</v>
      </c>
    </row>
    <row r="136" spans="1:21" s="12" customFormat="1" x14ac:dyDescent="0.2">
      <c r="A136" s="27"/>
      <c r="B136" s="48" t="s">
        <v>39</v>
      </c>
      <c r="C136" s="49">
        <v>618</v>
      </c>
      <c r="D136" s="50">
        <v>5</v>
      </c>
      <c r="E136" s="50">
        <v>3</v>
      </c>
      <c r="F136" s="51"/>
      <c r="G136" s="51"/>
      <c r="H136" s="51"/>
      <c r="I136" s="51"/>
      <c r="J136" s="51"/>
      <c r="K136" s="51"/>
      <c r="L136" s="49"/>
      <c r="M136" s="52">
        <f t="shared" si="39"/>
        <v>478947.07000000007</v>
      </c>
      <c r="N136" s="52">
        <f t="shared" ref="N136:O139" si="55">N137</f>
        <v>314934.13000000006</v>
      </c>
      <c r="O136" s="52">
        <f t="shared" si="55"/>
        <v>164012.94</v>
      </c>
      <c r="P136" s="52">
        <f t="shared" si="36"/>
        <v>100000</v>
      </c>
      <c r="Q136" s="52">
        <f t="shared" ref="Q136:R139" si="56">Q137</f>
        <v>100000</v>
      </c>
      <c r="R136" s="52">
        <f t="shared" si="56"/>
        <v>0</v>
      </c>
      <c r="S136" s="52">
        <f t="shared" si="37"/>
        <v>100000</v>
      </c>
      <c r="T136" s="52">
        <f t="shared" ref="T136:U139" si="57">T137</f>
        <v>100000</v>
      </c>
      <c r="U136" s="52">
        <f t="shared" si="57"/>
        <v>0</v>
      </c>
    </row>
    <row r="137" spans="1:21" ht="150" x14ac:dyDescent="0.2">
      <c r="A137" s="46"/>
      <c r="B137" s="1" t="s">
        <v>59</v>
      </c>
      <c r="C137" s="2">
        <v>618</v>
      </c>
      <c r="D137" s="3">
        <v>5</v>
      </c>
      <c r="E137" s="3">
        <v>3</v>
      </c>
      <c r="F137" s="4" t="s">
        <v>60</v>
      </c>
      <c r="G137" s="4" t="s">
        <v>23</v>
      </c>
      <c r="H137" s="4" t="s">
        <v>27</v>
      </c>
      <c r="I137" s="4" t="s">
        <v>23</v>
      </c>
      <c r="J137" s="4" t="s">
        <v>28</v>
      </c>
      <c r="K137" s="4" t="s">
        <v>23</v>
      </c>
      <c r="L137" s="4"/>
      <c r="M137" s="20">
        <f t="shared" si="39"/>
        <v>478947.07000000007</v>
      </c>
      <c r="N137" s="20">
        <f>N138+N145</f>
        <v>314934.13000000006</v>
      </c>
      <c r="O137" s="20">
        <f>O138+O145</f>
        <v>164012.94</v>
      </c>
      <c r="P137" s="20">
        <f t="shared" si="36"/>
        <v>100000</v>
      </c>
      <c r="Q137" s="20">
        <f>Q138+Q145</f>
        <v>100000</v>
      </c>
      <c r="R137" s="20">
        <f>R138+R145</f>
        <v>0</v>
      </c>
      <c r="S137" s="20">
        <f t="shared" si="37"/>
        <v>100000</v>
      </c>
      <c r="T137" s="20">
        <f>T138+T145</f>
        <v>100000</v>
      </c>
      <c r="U137" s="20">
        <f>U138+U145</f>
        <v>0</v>
      </c>
    </row>
    <row r="138" spans="1:21" ht="93.75" x14ac:dyDescent="0.2">
      <c r="A138" s="46"/>
      <c r="B138" s="1" t="s">
        <v>84</v>
      </c>
      <c r="C138" s="2">
        <v>618</v>
      </c>
      <c r="D138" s="3">
        <v>5</v>
      </c>
      <c r="E138" s="3">
        <v>3</v>
      </c>
      <c r="F138" s="4" t="s">
        <v>60</v>
      </c>
      <c r="G138" s="4" t="s">
        <v>22</v>
      </c>
      <c r="H138" s="4" t="s">
        <v>27</v>
      </c>
      <c r="I138" s="4" t="s">
        <v>23</v>
      </c>
      <c r="J138" s="4" t="s">
        <v>28</v>
      </c>
      <c r="K138" s="4" t="s">
        <v>23</v>
      </c>
      <c r="L138" s="4"/>
      <c r="M138" s="20">
        <f t="shared" si="39"/>
        <v>314934.13000000006</v>
      </c>
      <c r="N138" s="20">
        <f t="shared" si="55"/>
        <v>314934.13000000006</v>
      </c>
      <c r="O138" s="20">
        <f t="shared" si="55"/>
        <v>0</v>
      </c>
      <c r="P138" s="20">
        <f t="shared" si="36"/>
        <v>100000</v>
      </c>
      <c r="Q138" s="20">
        <f t="shared" si="56"/>
        <v>100000</v>
      </c>
      <c r="R138" s="20">
        <f t="shared" si="56"/>
        <v>0</v>
      </c>
      <c r="S138" s="20">
        <f t="shared" si="37"/>
        <v>100000</v>
      </c>
      <c r="T138" s="20">
        <f t="shared" si="57"/>
        <v>100000</v>
      </c>
      <c r="U138" s="20">
        <f t="shared" si="57"/>
        <v>0</v>
      </c>
    </row>
    <row r="139" spans="1:21" x14ac:dyDescent="0.2">
      <c r="A139" s="46"/>
      <c r="B139" s="1" t="s">
        <v>39</v>
      </c>
      <c r="C139" s="2">
        <v>618</v>
      </c>
      <c r="D139" s="3">
        <v>5</v>
      </c>
      <c r="E139" s="3">
        <v>3</v>
      </c>
      <c r="F139" s="4" t="s">
        <v>60</v>
      </c>
      <c r="G139" s="4" t="s">
        <v>22</v>
      </c>
      <c r="H139" s="4" t="s">
        <v>29</v>
      </c>
      <c r="I139" s="4" t="s">
        <v>23</v>
      </c>
      <c r="J139" s="4" t="s">
        <v>28</v>
      </c>
      <c r="K139" s="4" t="s">
        <v>23</v>
      </c>
      <c r="L139" s="4"/>
      <c r="M139" s="20">
        <f t="shared" si="39"/>
        <v>314934.13000000006</v>
      </c>
      <c r="N139" s="20">
        <f t="shared" si="55"/>
        <v>314934.13000000006</v>
      </c>
      <c r="O139" s="20">
        <f t="shared" si="55"/>
        <v>0</v>
      </c>
      <c r="P139" s="20">
        <f t="shared" si="36"/>
        <v>100000</v>
      </c>
      <c r="Q139" s="20">
        <f t="shared" si="56"/>
        <v>100000</v>
      </c>
      <c r="R139" s="20">
        <f t="shared" si="56"/>
        <v>0</v>
      </c>
      <c r="S139" s="20">
        <f t="shared" si="37"/>
        <v>100000</v>
      </c>
      <c r="T139" s="20">
        <f t="shared" si="57"/>
        <v>100000</v>
      </c>
      <c r="U139" s="20">
        <f t="shared" si="57"/>
        <v>0</v>
      </c>
    </row>
    <row r="140" spans="1:21" ht="37.5" x14ac:dyDescent="0.2">
      <c r="A140" s="46"/>
      <c r="B140" s="1" t="s">
        <v>85</v>
      </c>
      <c r="C140" s="2">
        <v>618</v>
      </c>
      <c r="D140" s="3">
        <v>5</v>
      </c>
      <c r="E140" s="3">
        <v>3</v>
      </c>
      <c r="F140" s="4" t="s">
        <v>60</v>
      </c>
      <c r="G140" s="4" t="s">
        <v>22</v>
      </c>
      <c r="H140" s="4" t="s">
        <v>29</v>
      </c>
      <c r="I140" s="4" t="s">
        <v>63</v>
      </c>
      <c r="J140" s="4" t="s">
        <v>73</v>
      </c>
      <c r="K140" s="4" t="s">
        <v>23</v>
      </c>
      <c r="L140" s="4"/>
      <c r="M140" s="20">
        <f t="shared" si="39"/>
        <v>314934.13000000006</v>
      </c>
      <c r="N140" s="20">
        <f>N141+N143</f>
        <v>314934.13000000006</v>
      </c>
      <c r="O140" s="20">
        <f>O141+O143</f>
        <v>0</v>
      </c>
      <c r="P140" s="20">
        <f t="shared" si="36"/>
        <v>100000</v>
      </c>
      <c r="Q140" s="20">
        <f>Q141+Q143</f>
        <v>100000</v>
      </c>
      <c r="R140" s="20">
        <f>R141+R143</f>
        <v>0</v>
      </c>
      <c r="S140" s="20">
        <f t="shared" si="37"/>
        <v>100000</v>
      </c>
      <c r="T140" s="20">
        <f>T141+T143</f>
        <v>100000</v>
      </c>
      <c r="U140" s="20">
        <f>U141+U143</f>
        <v>0</v>
      </c>
    </row>
    <row r="141" spans="1:21" ht="56.25" x14ac:dyDescent="0.2">
      <c r="A141" s="46"/>
      <c r="B141" s="1" t="s">
        <v>44</v>
      </c>
      <c r="C141" s="2">
        <v>618</v>
      </c>
      <c r="D141" s="3">
        <v>5</v>
      </c>
      <c r="E141" s="3">
        <v>3</v>
      </c>
      <c r="F141" s="4" t="s">
        <v>60</v>
      </c>
      <c r="G141" s="4" t="s">
        <v>22</v>
      </c>
      <c r="H141" s="4" t="s">
        <v>29</v>
      </c>
      <c r="I141" s="4" t="s">
        <v>63</v>
      </c>
      <c r="J141" s="4" t="s">
        <v>73</v>
      </c>
      <c r="K141" s="4" t="s">
        <v>23</v>
      </c>
      <c r="L141" s="2">
        <v>200</v>
      </c>
      <c r="M141" s="20">
        <f t="shared" si="39"/>
        <v>314787.68000000005</v>
      </c>
      <c r="N141" s="20">
        <f>N142</f>
        <v>314787.68000000005</v>
      </c>
      <c r="O141" s="20">
        <f>O142</f>
        <v>0</v>
      </c>
      <c r="P141" s="20">
        <f t="shared" si="36"/>
        <v>100000</v>
      </c>
      <c r="Q141" s="20">
        <f>Q142</f>
        <v>100000</v>
      </c>
      <c r="R141" s="20">
        <f>R142</f>
        <v>0</v>
      </c>
      <c r="S141" s="20">
        <f t="shared" si="37"/>
        <v>100000</v>
      </c>
      <c r="T141" s="20">
        <f>T142</f>
        <v>100000</v>
      </c>
      <c r="U141" s="20">
        <f>U142</f>
        <v>0</v>
      </c>
    </row>
    <row r="142" spans="1:21" s="18" customFormat="1" ht="56.25" x14ac:dyDescent="0.2">
      <c r="A142" s="13"/>
      <c r="B142" s="14" t="s">
        <v>14</v>
      </c>
      <c r="C142" s="15">
        <v>618</v>
      </c>
      <c r="D142" s="16">
        <v>5</v>
      </c>
      <c r="E142" s="16">
        <v>3</v>
      </c>
      <c r="F142" s="17" t="s">
        <v>60</v>
      </c>
      <c r="G142" s="17" t="s">
        <v>22</v>
      </c>
      <c r="H142" s="17" t="s">
        <v>29</v>
      </c>
      <c r="I142" s="17" t="s">
        <v>63</v>
      </c>
      <c r="J142" s="17" t="s">
        <v>73</v>
      </c>
      <c r="K142" s="17" t="s">
        <v>23</v>
      </c>
      <c r="L142" s="15">
        <v>240</v>
      </c>
      <c r="M142" s="21">
        <f t="shared" si="39"/>
        <v>314787.68000000005</v>
      </c>
      <c r="N142" s="21">
        <f>214853.55+(23235.63+31571.52)-6734.91+8033.99+43827.9</f>
        <v>314787.68000000005</v>
      </c>
      <c r="O142" s="21">
        <v>0</v>
      </c>
      <c r="P142" s="21">
        <f t="shared" si="36"/>
        <v>100000</v>
      </c>
      <c r="Q142" s="21">
        <v>100000</v>
      </c>
      <c r="R142" s="21">
        <v>0</v>
      </c>
      <c r="S142" s="21">
        <f t="shared" si="37"/>
        <v>100000</v>
      </c>
      <c r="T142" s="21">
        <v>100000</v>
      </c>
      <c r="U142" s="21">
        <v>0</v>
      </c>
    </row>
    <row r="143" spans="1:21" s="18" customFormat="1" x14ac:dyDescent="0.2">
      <c r="A143" s="13"/>
      <c r="B143" s="1" t="s">
        <v>26</v>
      </c>
      <c r="C143" s="2">
        <v>618</v>
      </c>
      <c r="D143" s="3">
        <v>5</v>
      </c>
      <c r="E143" s="3">
        <v>3</v>
      </c>
      <c r="F143" s="4" t="s">
        <v>60</v>
      </c>
      <c r="G143" s="4" t="s">
        <v>22</v>
      </c>
      <c r="H143" s="4" t="s">
        <v>29</v>
      </c>
      <c r="I143" s="4" t="s">
        <v>63</v>
      </c>
      <c r="J143" s="4" t="s">
        <v>73</v>
      </c>
      <c r="K143" s="4" t="s">
        <v>23</v>
      </c>
      <c r="L143" s="2">
        <v>800</v>
      </c>
      <c r="M143" s="20">
        <f t="shared" si="39"/>
        <v>146.44999999999999</v>
      </c>
      <c r="N143" s="20">
        <f>N144</f>
        <v>146.44999999999999</v>
      </c>
      <c r="O143" s="20">
        <f>O144</f>
        <v>0</v>
      </c>
      <c r="P143" s="20">
        <f t="shared" si="36"/>
        <v>0</v>
      </c>
      <c r="Q143" s="20">
        <f>Q144</f>
        <v>0</v>
      </c>
      <c r="R143" s="20">
        <f>R144</f>
        <v>0</v>
      </c>
      <c r="S143" s="20">
        <f t="shared" si="37"/>
        <v>0</v>
      </c>
      <c r="T143" s="20">
        <f>T144</f>
        <v>0</v>
      </c>
      <c r="U143" s="20">
        <f>U144</f>
        <v>0</v>
      </c>
    </row>
    <row r="144" spans="1:21" s="18" customFormat="1" ht="37.5" x14ac:dyDescent="0.2">
      <c r="A144" s="13"/>
      <c r="B144" s="14" t="s">
        <v>15</v>
      </c>
      <c r="C144" s="15">
        <v>618</v>
      </c>
      <c r="D144" s="16">
        <v>5</v>
      </c>
      <c r="E144" s="16">
        <v>3</v>
      </c>
      <c r="F144" s="17" t="s">
        <v>60</v>
      </c>
      <c r="G144" s="17" t="s">
        <v>22</v>
      </c>
      <c r="H144" s="17" t="s">
        <v>29</v>
      </c>
      <c r="I144" s="17" t="s">
        <v>63</v>
      </c>
      <c r="J144" s="17" t="s">
        <v>73</v>
      </c>
      <c r="K144" s="17" t="s">
        <v>23</v>
      </c>
      <c r="L144" s="15">
        <v>850</v>
      </c>
      <c r="M144" s="21">
        <f t="shared" si="39"/>
        <v>146.44999999999999</v>
      </c>
      <c r="N144" s="21">
        <v>146.44999999999999</v>
      </c>
      <c r="O144" s="21">
        <v>0</v>
      </c>
      <c r="P144" s="21">
        <f t="shared" si="36"/>
        <v>0</v>
      </c>
      <c r="Q144" s="21">
        <v>0</v>
      </c>
      <c r="R144" s="21">
        <v>0</v>
      </c>
      <c r="S144" s="21">
        <f t="shared" si="37"/>
        <v>0</v>
      </c>
      <c r="T144" s="21">
        <v>0</v>
      </c>
      <c r="U144" s="21">
        <v>0</v>
      </c>
    </row>
    <row r="145" spans="1:21" s="18" customFormat="1" ht="56.25" x14ac:dyDescent="0.2">
      <c r="A145" s="13"/>
      <c r="B145" s="1" t="s">
        <v>121</v>
      </c>
      <c r="C145" s="2">
        <v>618</v>
      </c>
      <c r="D145" s="3">
        <v>5</v>
      </c>
      <c r="E145" s="3">
        <v>3</v>
      </c>
      <c r="F145" s="4" t="s">
        <v>60</v>
      </c>
      <c r="G145" s="4" t="s">
        <v>67</v>
      </c>
      <c r="H145" s="4" t="s">
        <v>27</v>
      </c>
      <c r="I145" s="4" t="s">
        <v>23</v>
      </c>
      <c r="J145" s="4" t="s">
        <v>28</v>
      </c>
      <c r="K145" s="4" t="s">
        <v>23</v>
      </c>
      <c r="L145" s="4"/>
      <c r="M145" s="20">
        <f t="shared" si="39"/>
        <v>164012.94</v>
      </c>
      <c r="N145" s="20">
        <f t="shared" ref="N145:O148" si="58">N146</f>
        <v>0</v>
      </c>
      <c r="O145" s="20">
        <f t="shared" si="58"/>
        <v>164012.94</v>
      </c>
      <c r="P145" s="20">
        <f t="shared" si="36"/>
        <v>0</v>
      </c>
      <c r="Q145" s="20">
        <f t="shared" ref="Q145:R148" si="59">Q146</f>
        <v>0</v>
      </c>
      <c r="R145" s="20">
        <f t="shared" si="59"/>
        <v>0</v>
      </c>
      <c r="S145" s="20">
        <f t="shared" si="37"/>
        <v>0</v>
      </c>
      <c r="T145" s="20">
        <f t="shared" ref="T145:U148" si="60">T146</f>
        <v>0</v>
      </c>
      <c r="U145" s="20">
        <f t="shared" si="60"/>
        <v>0</v>
      </c>
    </row>
    <row r="146" spans="1:21" s="18" customFormat="1" ht="75" x14ac:dyDescent="0.2">
      <c r="A146" s="13"/>
      <c r="B146" s="1" t="s">
        <v>98</v>
      </c>
      <c r="C146" s="2">
        <v>618</v>
      </c>
      <c r="D146" s="3">
        <v>5</v>
      </c>
      <c r="E146" s="3">
        <v>3</v>
      </c>
      <c r="F146" s="4" t="s">
        <v>60</v>
      </c>
      <c r="G146" s="4" t="s">
        <v>67</v>
      </c>
      <c r="H146" s="4" t="s">
        <v>29</v>
      </c>
      <c r="I146" s="4" t="s">
        <v>23</v>
      </c>
      <c r="J146" s="4" t="s">
        <v>28</v>
      </c>
      <c r="K146" s="4" t="s">
        <v>23</v>
      </c>
      <c r="L146" s="4"/>
      <c r="M146" s="20">
        <f t="shared" si="39"/>
        <v>164012.94</v>
      </c>
      <c r="N146" s="20">
        <f t="shared" si="58"/>
        <v>0</v>
      </c>
      <c r="O146" s="20">
        <f t="shared" si="58"/>
        <v>164012.94</v>
      </c>
      <c r="P146" s="20">
        <f t="shared" si="36"/>
        <v>0</v>
      </c>
      <c r="Q146" s="20">
        <f t="shared" si="59"/>
        <v>0</v>
      </c>
      <c r="R146" s="20">
        <f t="shared" si="59"/>
        <v>0</v>
      </c>
      <c r="S146" s="20">
        <f t="shared" si="37"/>
        <v>0</v>
      </c>
      <c r="T146" s="20">
        <f t="shared" si="60"/>
        <v>0</v>
      </c>
      <c r="U146" s="20">
        <f t="shared" si="60"/>
        <v>0</v>
      </c>
    </row>
    <row r="147" spans="1:21" s="18" customFormat="1" ht="56.25" x14ac:dyDescent="0.2">
      <c r="A147" s="13"/>
      <c r="B147" s="1" t="s">
        <v>105</v>
      </c>
      <c r="C147" s="2">
        <v>618</v>
      </c>
      <c r="D147" s="3">
        <v>5</v>
      </c>
      <c r="E147" s="3">
        <v>3</v>
      </c>
      <c r="F147" s="4" t="s">
        <v>60</v>
      </c>
      <c r="G147" s="4" t="s">
        <v>67</v>
      </c>
      <c r="H147" s="4" t="s">
        <v>29</v>
      </c>
      <c r="I147" s="4" t="s">
        <v>22</v>
      </c>
      <c r="J147" s="4" t="s">
        <v>104</v>
      </c>
      <c r="K147" s="4" t="s">
        <v>23</v>
      </c>
      <c r="L147" s="4"/>
      <c r="M147" s="20">
        <f t="shared" si="39"/>
        <v>164012.94</v>
      </c>
      <c r="N147" s="20">
        <f t="shared" si="58"/>
        <v>0</v>
      </c>
      <c r="O147" s="20">
        <f t="shared" si="58"/>
        <v>164012.94</v>
      </c>
      <c r="P147" s="20">
        <f t="shared" si="36"/>
        <v>0</v>
      </c>
      <c r="Q147" s="20">
        <f t="shared" si="59"/>
        <v>0</v>
      </c>
      <c r="R147" s="20">
        <f t="shared" si="59"/>
        <v>0</v>
      </c>
      <c r="S147" s="20">
        <f t="shared" si="37"/>
        <v>0</v>
      </c>
      <c r="T147" s="20">
        <f t="shared" si="60"/>
        <v>0</v>
      </c>
      <c r="U147" s="20">
        <f t="shared" si="60"/>
        <v>0</v>
      </c>
    </row>
    <row r="148" spans="1:21" s="18" customFormat="1" ht="56.25" x14ac:dyDescent="0.2">
      <c r="A148" s="13"/>
      <c r="B148" s="1" t="s">
        <v>44</v>
      </c>
      <c r="C148" s="2">
        <v>618</v>
      </c>
      <c r="D148" s="3">
        <v>5</v>
      </c>
      <c r="E148" s="3">
        <v>3</v>
      </c>
      <c r="F148" s="4" t="s">
        <v>60</v>
      </c>
      <c r="G148" s="4" t="s">
        <v>67</v>
      </c>
      <c r="H148" s="4" t="s">
        <v>29</v>
      </c>
      <c r="I148" s="4" t="s">
        <v>22</v>
      </c>
      <c r="J148" s="4" t="s">
        <v>104</v>
      </c>
      <c r="K148" s="4" t="s">
        <v>23</v>
      </c>
      <c r="L148" s="2">
        <v>200</v>
      </c>
      <c r="M148" s="20">
        <f t="shared" si="39"/>
        <v>164012.94</v>
      </c>
      <c r="N148" s="20">
        <f t="shared" si="58"/>
        <v>0</v>
      </c>
      <c r="O148" s="20">
        <f t="shared" si="58"/>
        <v>164012.94</v>
      </c>
      <c r="P148" s="20">
        <f t="shared" si="36"/>
        <v>0</v>
      </c>
      <c r="Q148" s="20">
        <f t="shared" si="59"/>
        <v>0</v>
      </c>
      <c r="R148" s="20">
        <f t="shared" si="59"/>
        <v>0</v>
      </c>
      <c r="S148" s="20">
        <f t="shared" si="37"/>
        <v>0</v>
      </c>
      <c r="T148" s="20">
        <f t="shared" si="60"/>
        <v>0</v>
      </c>
      <c r="U148" s="20">
        <f t="shared" si="60"/>
        <v>0</v>
      </c>
    </row>
    <row r="149" spans="1:21" s="18" customFormat="1" ht="56.25" x14ac:dyDescent="0.2">
      <c r="A149" s="13"/>
      <c r="B149" s="14" t="s">
        <v>14</v>
      </c>
      <c r="C149" s="15">
        <v>618</v>
      </c>
      <c r="D149" s="16">
        <v>5</v>
      </c>
      <c r="E149" s="16">
        <v>3</v>
      </c>
      <c r="F149" s="17" t="s">
        <v>60</v>
      </c>
      <c r="G149" s="17" t="s">
        <v>67</v>
      </c>
      <c r="H149" s="17" t="s">
        <v>29</v>
      </c>
      <c r="I149" s="17" t="s">
        <v>22</v>
      </c>
      <c r="J149" s="17" t="s">
        <v>104</v>
      </c>
      <c r="K149" s="17" t="s">
        <v>23</v>
      </c>
      <c r="L149" s="15">
        <v>240</v>
      </c>
      <c r="M149" s="21">
        <f t="shared" si="39"/>
        <v>164012.94</v>
      </c>
      <c r="N149" s="21">
        <v>0</v>
      </c>
      <c r="O149" s="21">
        <v>164012.94</v>
      </c>
      <c r="P149" s="21">
        <f t="shared" si="36"/>
        <v>0</v>
      </c>
      <c r="Q149" s="21">
        <v>0</v>
      </c>
      <c r="R149" s="21">
        <v>0</v>
      </c>
      <c r="S149" s="21">
        <f t="shared" si="37"/>
        <v>0</v>
      </c>
      <c r="T149" s="21">
        <v>0</v>
      </c>
      <c r="U149" s="21">
        <v>0</v>
      </c>
    </row>
    <row r="150" spans="1:21" x14ac:dyDescent="0.2">
      <c r="A150" s="46"/>
      <c r="B150" s="1" t="s">
        <v>40</v>
      </c>
      <c r="C150" s="2">
        <v>618</v>
      </c>
      <c r="D150" s="3">
        <v>8</v>
      </c>
      <c r="E150" s="3">
        <v>0</v>
      </c>
      <c r="F150" s="4"/>
      <c r="G150" s="4"/>
      <c r="H150" s="4"/>
      <c r="I150" s="4"/>
      <c r="J150" s="4"/>
      <c r="K150" s="4"/>
      <c r="L150" s="2"/>
      <c r="M150" s="20">
        <f t="shared" si="39"/>
        <v>273646.05</v>
      </c>
      <c r="N150" s="20">
        <f t="shared" ref="N150:O159" si="61">N151</f>
        <v>98658.319999999992</v>
      </c>
      <c r="O150" s="20">
        <f t="shared" si="61"/>
        <v>174987.73</v>
      </c>
      <c r="P150" s="20">
        <f t="shared" si="36"/>
        <v>100000</v>
      </c>
      <c r="Q150" s="20">
        <f t="shared" ref="Q150:R159" si="62">Q151</f>
        <v>100000</v>
      </c>
      <c r="R150" s="20">
        <f t="shared" si="62"/>
        <v>0</v>
      </c>
      <c r="S150" s="20">
        <f t="shared" si="37"/>
        <v>100000</v>
      </c>
      <c r="T150" s="20">
        <f t="shared" ref="T150:U159" si="63">T151</f>
        <v>100000</v>
      </c>
      <c r="U150" s="20">
        <f t="shared" si="63"/>
        <v>0</v>
      </c>
    </row>
    <row r="151" spans="1:21" s="12" customFormat="1" x14ac:dyDescent="0.2">
      <c r="A151" s="27"/>
      <c r="B151" s="48" t="s">
        <v>41</v>
      </c>
      <c r="C151" s="49">
        <v>618</v>
      </c>
      <c r="D151" s="50">
        <v>8</v>
      </c>
      <c r="E151" s="50">
        <v>1</v>
      </c>
      <c r="F151" s="51"/>
      <c r="G151" s="51"/>
      <c r="H151" s="51"/>
      <c r="I151" s="51"/>
      <c r="J151" s="51"/>
      <c r="K151" s="51"/>
      <c r="L151" s="49"/>
      <c r="M151" s="52">
        <f t="shared" si="39"/>
        <v>273646.05</v>
      </c>
      <c r="N151" s="52">
        <f t="shared" si="61"/>
        <v>98658.319999999992</v>
      </c>
      <c r="O151" s="52">
        <f t="shared" si="61"/>
        <v>174987.73</v>
      </c>
      <c r="P151" s="52">
        <f t="shared" si="36"/>
        <v>100000</v>
      </c>
      <c r="Q151" s="52">
        <f t="shared" si="62"/>
        <v>100000</v>
      </c>
      <c r="R151" s="52">
        <f t="shared" si="62"/>
        <v>0</v>
      </c>
      <c r="S151" s="52">
        <f t="shared" si="37"/>
        <v>100000</v>
      </c>
      <c r="T151" s="52">
        <f t="shared" si="63"/>
        <v>100000</v>
      </c>
      <c r="U151" s="52">
        <f t="shared" si="63"/>
        <v>0</v>
      </c>
    </row>
    <row r="152" spans="1:21" ht="150" x14ac:dyDescent="0.2">
      <c r="A152" s="46"/>
      <c r="B152" s="1" t="s">
        <v>59</v>
      </c>
      <c r="C152" s="2">
        <v>618</v>
      </c>
      <c r="D152" s="3">
        <v>8</v>
      </c>
      <c r="E152" s="3">
        <v>1</v>
      </c>
      <c r="F152" s="4" t="s">
        <v>60</v>
      </c>
      <c r="G152" s="4" t="s">
        <v>23</v>
      </c>
      <c r="H152" s="4" t="s">
        <v>27</v>
      </c>
      <c r="I152" s="4" t="s">
        <v>23</v>
      </c>
      <c r="J152" s="4" t="s">
        <v>28</v>
      </c>
      <c r="K152" s="4" t="s">
        <v>23</v>
      </c>
      <c r="L152" s="4"/>
      <c r="M152" s="20">
        <f t="shared" si="39"/>
        <v>273646.05</v>
      </c>
      <c r="N152" s="20">
        <f t="shared" si="61"/>
        <v>98658.319999999992</v>
      </c>
      <c r="O152" s="20">
        <f t="shared" si="61"/>
        <v>174987.73</v>
      </c>
      <c r="P152" s="20">
        <f t="shared" si="36"/>
        <v>100000</v>
      </c>
      <c r="Q152" s="20">
        <f t="shared" si="62"/>
        <v>100000</v>
      </c>
      <c r="R152" s="20">
        <f t="shared" si="62"/>
        <v>0</v>
      </c>
      <c r="S152" s="20">
        <f t="shared" si="37"/>
        <v>100000</v>
      </c>
      <c r="T152" s="20">
        <f t="shared" si="63"/>
        <v>100000</v>
      </c>
      <c r="U152" s="20">
        <f t="shared" si="63"/>
        <v>0</v>
      </c>
    </row>
    <row r="153" spans="1:21" ht="131.25" x14ac:dyDescent="0.2">
      <c r="A153" s="46"/>
      <c r="B153" s="1" t="s">
        <v>86</v>
      </c>
      <c r="C153" s="2">
        <v>618</v>
      </c>
      <c r="D153" s="3">
        <v>8</v>
      </c>
      <c r="E153" s="3">
        <v>1</v>
      </c>
      <c r="F153" s="4" t="s">
        <v>60</v>
      </c>
      <c r="G153" s="4" t="s">
        <v>63</v>
      </c>
      <c r="H153" s="4" t="s">
        <v>27</v>
      </c>
      <c r="I153" s="4" t="s">
        <v>23</v>
      </c>
      <c r="J153" s="4" t="s">
        <v>28</v>
      </c>
      <c r="K153" s="4" t="s">
        <v>23</v>
      </c>
      <c r="L153" s="4"/>
      <c r="M153" s="20">
        <f t="shared" si="39"/>
        <v>273646.05</v>
      </c>
      <c r="N153" s="20">
        <f t="shared" si="61"/>
        <v>98658.319999999992</v>
      </c>
      <c r="O153" s="20">
        <f t="shared" si="61"/>
        <v>174987.73</v>
      </c>
      <c r="P153" s="20">
        <f t="shared" si="36"/>
        <v>100000</v>
      </c>
      <c r="Q153" s="20">
        <f t="shared" si="62"/>
        <v>100000</v>
      </c>
      <c r="R153" s="20">
        <f t="shared" si="62"/>
        <v>0</v>
      </c>
      <c r="S153" s="20">
        <f t="shared" si="37"/>
        <v>100000</v>
      </c>
      <c r="T153" s="20">
        <f t="shared" si="63"/>
        <v>100000</v>
      </c>
      <c r="U153" s="20">
        <f t="shared" si="63"/>
        <v>0</v>
      </c>
    </row>
    <row r="154" spans="1:21" ht="56.25" x14ac:dyDescent="0.2">
      <c r="A154" s="46"/>
      <c r="B154" s="1" t="s">
        <v>87</v>
      </c>
      <c r="C154" s="2">
        <v>618</v>
      </c>
      <c r="D154" s="3">
        <v>8</v>
      </c>
      <c r="E154" s="3">
        <v>1</v>
      </c>
      <c r="F154" s="4" t="s">
        <v>60</v>
      </c>
      <c r="G154" s="4" t="s">
        <v>63</v>
      </c>
      <c r="H154" s="4" t="s">
        <v>29</v>
      </c>
      <c r="I154" s="4" t="s">
        <v>23</v>
      </c>
      <c r="J154" s="4" t="s">
        <v>28</v>
      </c>
      <c r="K154" s="4" t="s">
        <v>23</v>
      </c>
      <c r="L154" s="4"/>
      <c r="M154" s="20">
        <f t="shared" si="39"/>
        <v>273646.05</v>
      </c>
      <c r="N154" s="20">
        <f>N155+N158</f>
        <v>98658.319999999992</v>
      </c>
      <c r="O154" s="20">
        <f>O155+O158</f>
        <v>174987.73</v>
      </c>
      <c r="P154" s="20">
        <f t="shared" si="36"/>
        <v>100000</v>
      </c>
      <c r="Q154" s="20">
        <f>Q155+Q158</f>
        <v>100000</v>
      </c>
      <c r="R154" s="20">
        <f>R155+R158</f>
        <v>0</v>
      </c>
      <c r="S154" s="20">
        <f t="shared" si="37"/>
        <v>100000</v>
      </c>
      <c r="T154" s="20">
        <f>T155+T158</f>
        <v>100000</v>
      </c>
      <c r="U154" s="20">
        <f>U155+U158</f>
        <v>0</v>
      </c>
    </row>
    <row r="155" spans="1:21" ht="93.75" x14ac:dyDescent="0.2">
      <c r="A155" s="46"/>
      <c r="B155" s="1" t="s">
        <v>110</v>
      </c>
      <c r="C155" s="2">
        <v>618</v>
      </c>
      <c r="D155" s="3">
        <v>8</v>
      </c>
      <c r="E155" s="3">
        <v>1</v>
      </c>
      <c r="F155" s="4" t="s">
        <v>60</v>
      </c>
      <c r="G155" s="4" t="s">
        <v>63</v>
      </c>
      <c r="H155" s="4" t="s">
        <v>29</v>
      </c>
      <c r="I155" s="4" t="s">
        <v>22</v>
      </c>
      <c r="J155" s="4" t="s">
        <v>109</v>
      </c>
      <c r="K155" s="4" t="s">
        <v>23</v>
      </c>
      <c r="L155" s="4"/>
      <c r="M155" s="20">
        <f t="shared" ref="M155:M157" si="64">N155+O155</f>
        <v>174987.73</v>
      </c>
      <c r="N155" s="20">
        <f t="shared" si="61"/>
        <v>0</v>
      </c>
      <c r="O155" s="20">
        <f t="shared" si="61"/>
        <v>174987.73</v>
      </c>
      <c r="P155" s="20">
        <f t="shared" ref="P155:P157" si="65">Q155+R155</f>
        <v>0</v>
      </c>
      <c r="Q155" s="20">
        <f t="shared" si="62"/>
        <v>0</v>
      </c>
      <c r="R155" s="20">
        <f t="shared" si="62"/>
        <v>0</v>
      </c>
      <c r="S155" s="20">
        <f t="shared" ref="S155:S157" si="66">T155+U155</f>
        <v>0</v>
      </c>
      <c r="T155" s="20">
        <f t="shared" si="63"/>
        <v>0</v>
      </c>
      <c r="U155" s="20">
        <f t="shared" si="63"/>
        <v>0</v>
      </c>
    </row>
    <row r="156" spans="1:21" ht="56.25" x14ac:dyDescent="0.2">
      <c r="A156" s="46"/>
      <c r="B156" s="1" t="s">
        <v>44</v>
      </c>
      <c r="C156" s="2">
        <v>618</v>
      </c>
      <c r="D156" s="3">
        <v>8</v>
      </c>
      <c r="E156" s="3">
        <v>1</v>
      </c>
      <c r="F156" s="4" t="s">
        <v>60</v>
      </c>
      <c r="G156" s="4" t="s">
        <v>63</v>
      </c>
      <c r="H156" s="4" t="s">
        <v>29</v>
      </c>
      <c r="I156" s="4" t="s">
        <v>22</v>
      </c>
      <c r="J156" s="4" t="s">
        <v>109</v>
      </c>
      <c r="K156" s="4" t="s">
        <v>23</v>
      </c>
      <c r="L156" s="2">
        <v>200</v>
      </c>
      <c r="M156" s="20">
        <f t="shared" si="64"/>
        <v>174987.73</v>
      </c>
      <c r="N156" s="20">
        <f t="shared" si="61"/>
        <v>0</v>
      </c>
      <c r="O156" s="20">
        <f t="shared" si="61"/>
        <v>174987.73</v>
      </c>
      <c r="P156" s="20">
        <f t="shared" si="65"/>
        <v>0</v>
      </c>
      <c r="Q156" s="20">
        <f t="shared" si="62"/>
        <v>0</v>
      </c>
      <c r="R156" s="20">
        <f t="shared" si="62"/>
        <v>0</v>
      </c>
      <c r="S156" s="20">
        <f t="shared" si="66"/>
        <v>0</v>
      </c>
      <c r="T156" s="20">
        <f t="shared" si="63"/>
        <v>0</v>
      </c>
      <c r="U156" s="20">
        <f t="shared" si="63"/>
        <v>0</v>
      </c>
    </row>
    <row r="157" spans="1:21" ht="56.25" x14ac:dyDescent="0.2">
      <c r="A157" s="46"/>
      <c r="B157" s="14" t="s">
        <v>14</v>
      </c>
      <c r="C157" s="15">
        <v>618</v>
      </c>
      <c r="D157" s="16">
        <v>8</v>
      </c>
      <c r="E157" s="16">
        <v>1</v>
      </c>
      <c r="F157" s="17" t="s">
        <v>60</v>
      </c>
      <c r="G157" s="17" t="s">
        <v>63</v>
      </c>
      <c r="H157" s="17" t="s">
        <v>29</v>
      </c>
      <c r="I157" s="17" t="s">
        <v>22</v>
      </c>
      <c r="J157" s="17" t="s">
        <v>109</v>
      </c>
      <c r="K157" s="17" t="s">
        <v>23</v>
      </c>
      <c r="L157" s="15">
        <v>240</v>
      </c>
      <c r="M157" s="21">
        <f t="shared" si="64"/>
        <v>174987.73</v>
      </c>
      <c r="N157" s="21">
        <v>0</v>
      </c>
      <c r="O157" s="21">
        <v>174987.73</v>
      </c>
      <c r="P157" s="21">
        <f t="shared" si="65"/>
        <v>0</v>
      </c>
      <c r="Q157" s="21">
        <v>0</v>
      </c>
      <c r="R157" s="21">
        <v>0</v>
      </c>
      <c r="S157" s="21">
        <f t="shared" si="66"/>
        <v>0</v>
      </c>
      <c r="T157" s="21">
        <v>0</v>
      </c>
      <c r="U157" s="21">
        <v>0</v>
      </c>
    </row>
    <row r="158" spans="1:21" ht="56.25" x14ac:dyDescent="0.2">
      <c r="A158" s="46"/>
      <c r="B158" s="1" t="s">
        <v>88</v>
      </c>
      <c r="C158" s="2">
        <v>618</v>
      </c>
      <c r="D158" s="3">
        <v>8</v>
      </c>
      <c r="E158" s="3">
        <v>1</v>
      </c>
      <c r="F158" s="4" t="s">
        <v>60</v>
      </c>
      <c r="G158" s="4" t="s">
        <v>63</v>
      </c>
      <c r="H158" s="4" t="s">
        <v>29</v>
      </c>
      <c r="I158" s="4" t="s">
        <v>63</v>
      </c>
      <c r="J158" s="4" t="s">
        <v>76</v>
      </c>
      <c r="K158" s="4" t="s">
        <v>23</v>
      </c>
      <c r="L158" s="4"/>
      <c r="M158" s="20">
        <f t="shared" si="39"/>
        <v>98658.319999999992</v>
      </c>
      <c r="N158" s="20">
        <f t="shared" si="61"/>
        <v>98658.319999999992</v>
      </c>
      <c r="O158" s="20">
        <f t="shared" si="61"/>
        <v>0</v>
      </c>
      <c r="P158" s="20">
        <f t="shared" si="36"/>
        <v>100000</v>
      </c>
      <c r="Q158" s="20">
        <f t="shared" si="62"/>
        <v>100000</v>
      </c>
      <c r="R158" s="20">
        <f t="shared" si="62"/>
        <v>0</v>
      </c>
      <c r="S158" s="20">
        <f t="shared" si="37"/>
        <v>100000</v>
      </c>
      <c r="T158" s="20">
        <f t="shared" si="63"/>
        <v>100000</v>
      </c>
      <c r="U158" s="20">
        <f t="shared" si="63"/>
        <v>0</v>
      </c>
    </row>
    <row r="159" spans="1:21" ht="56.25" x14ac:dyDescent="0.2">
      <c r="A159" s="46"/>
      <c r="B159" s="1" t="s">
        <v>44</v>
      </c>
      <c r="C159" s="2">
        <v>618</v>
      </c>
      <c r="D159" s="3">
        <v>8</v>
      </c>
      <c r="E159" s="3">
        <v>1</v>
      </c>
      <c r="F159" s="4" t="s">
        <v>60</v>
      </c>
      <c r="G159" s="4" t="s">
        <v>63</v>
      </c>
      <c r="H159" s="4" t="s">
        <v>29</v>
      </c>
      <c r="I159" s="4" t="s">
        <v>63</v>
      </c>
      <c r="J159" s="4" t="s">
        <v>76</v>
      </c>
      <c r="K159" s="4" t="s">
        <v>23</v>
      </c>
      <c r="L159" s="2">
        <v>200</v>
      </c>
      <c r="M159" s="20">
        <f t="shared" si="39"/>
        <v>98658.319999999992</v>
      </c>
      <c r="N159" s="20">
        <f t="shared" si="61"/>
        <v>98658.319999999992</v>
      </c>
      <c r="O159" s="20">
        <f t="shared" si="61"/>
        <v>0</v>
      </c>
      <c r="P159" s="20">
        <f t="shared" si="36"/>
        <v>100000</v>
      </c>
      <c r="Q159" s="20">
        <f t="shared" si="62"/>
        <v>100000</v>
      </c>
      <c r="R159" s="20">
        <f t="shared" si="62"/>
        <v>0</v>
      </c>
      <c r="S159" s="20">
        <f t="shared" si="37"/>
        <v>100000</v>
      </c>
      <c r="T159" s="20">
        <f t="shared" si="63"/>
        <v>100000</v>
      </c>
      <c r="U159" s="20">
        <f t="shared" si="63"/>
        <v>0</v>
      </c>
    </row>
    <row r="160" spans="1:21" ht="56.25" x14ac:dyDescent="0.2">
      <c r="A160" s="13"/>
      <c r="B160" s="14" t="s">
        <v>14</v>
      </c>
      <c r="C160" s="15">
        <v>618</v>
      </c>
      <c r="D160" s="16">
        <v>8</v>
      </c>
      <c r="E160" s="16">
        <v>1</v>
      </c>
      <c r="F160" s="17" t="s">
        <v>60</v>
      </c>
      <c r="G160" s="17" t="s">
        <v>63</v>
      </c>
      <c r="H160" s="17" t="s">
        <v>29</v>
      </c>
      <c r="I160" s="17" t="s">
        <v>63</v>
      </c>
      <c r="J160" s="17" t="s">
        <v>76</v>
      </c>
      <c r="K160" s="17" t="s">
        <v>23</v>
      </c>
      <c r="L160" s="15">
        <v>240</v>
      </c>
      <c r="M160" s="21">
        <f t="shared" si="39"/>
        <v>98658.319999999992</v>
      </c>
      <c r="N160" s="21">
        <f>100000-15569.15+17894.01+9758-8033.99-5390.55</f>
        <v>98658.319999999992</v>
      </c>
      <c r="O160" s="21">
        <v>0</v>
      </c>
      <c r="P160" s="21">
        <f t="shared" si="36"/>
        <v>100000</v>
      </c>
      <c r="Q160" s="21">
        <v>100000</v>
      </c>
      <c r="R160" s="21">
        <v>0</v>
      </c>
      <c r="S160" s="21">
        <f t="shared" si="37"/>
        <v>100000</v>
      </c>
      <c r="T160" s="21">
        <v>100000</v>
      </c>
      <c r="U160" s="21">
        <v>0</v>
      </c>
    </row>
    <row r="161" spans="1:21" x14ac:dyDescent="0.2">
      <c r="A161" s="13"/>
      <c r="B161" s="1" t="s">
        <v>89</v>
      </c>
      <c r="C161" s="2">
        <v>618</v>
      </c>
      <c r="D161" s="3">
        <v>10</v>
      </c>
      <c r="E161" s="3">
        <v>0</v>
      </c>
      <c r="F161" s="4"/>
      <c r="G161" s="4"/>
      <c r="H161" s="4"/>
      <c r="I161" s="4"/>
      <c r="J161" s="4"/>
      <c r="K161" s="4"/>
      <c r="L161" s="2"/>
      <c r="M161" s="20">
        <f t="shared" si="39"/>
        <v>30744</v>
      </c>
      <c r="N161" s="20">
        <f t="shared" ref="N161:O165" si="67">N162</f>
        <v>30744</v>
      </c>
      <c r="O161" s="20">
        <f t="shared" si="67"/>
        <v>0</v>
      </c>
      <c r="P161" s="20">
        <f t="shared" si="36"/>
        <v>30744</v>
      </c>
      <c r="Q161" s="20">
        <f t="shared" ref="Q161:R165" si="68">Q162</f>
        <v>30744</v>
      </c>
      <c r="R161" s="20">
        <f t="shared" si="68"/>
        <v>0</v>
      </c>
      <c r="S161" s="20">
        <f t="shared" si="37"/>
        <v>30744</v>
      </c>
      <c r="T161" s="20">
        <f t="shared" ref="T161:U165" si="69">T162</f>
        <v>30744</v>
      </c>
      <c r="U161" s="20">
        <f t="shared" si="69"/>
        <v>0</v>
      </c>
    </row>
    <row r="162" spans="1:21" x14ac:dyDescent="0.2">
      <c r="A162" s="13"/>
      <c r="B162" s="48" t="s">
        <v>90</v>
      </c>
      <c r="C162" s="49">
        <v>618</v>
      </c>
      <c r="D162" s="50">
        <v>10</v>
      </c>
      <c r="E162" s="50">
        <v>1</v>
      </c>
      <c r="F162" s="51"/>
      <c r="G162" s="51"/>
      <c r="H162" s="51"/>
      <c r="I162" s="51"/>
      <c r="J162" s="51"/>
      <c r="K162" s="51"/>
      <c r="L162" s="49"/>
      <c r="M162" s="52">
        <f t="shared" si="39"/>
        <v>30744</v>
      </c>
      <c r="N162" s="52">
        <f t="shared" si="67"/>
        <v>30744</v>
      </c>
      <c r="O162" s="52">
        <f t="shared" si="67"/>
        <v>0</v>
      </c>
      <c r="P162" s="52">
        <f t="shared" si="36"/>
        <v>30744</v>
      </c>
      <c r="Q162" s="52">
        <f t="shared" si="68"/>
        <v>30744</v>
      </c>
      <c r="R162" s="52">
        <f t="shared" si="68"/>
        <v>0</v>
      </c>
      <c r="S162" s="52">
        <f t="shared" si="37"/>
        <v>30744</v>
      </c>
      <c r="T162" s="52">
        <f t="shared" si="69"/>
        <v>30744</v>
      </c>
      <c r="U162" s="52">
        <f t="shared" si="69"/>
        <v>0</v>
      </c>
    </row>
    <row r="163" spans="1:21" ht="150" x14ac:dyDescent="0.2">
      <c r="A163" s="13"/>
      <c r="B163" s="1" t="s">
        <v>59</v>
      </c>
      <c r="C163" s="2">
        <v>618</v>
      </c>
      <c r="D163" s="3">
        <v>10</v>
      </c>
      <c r="E163" s="3">
        <v>1</v>
      </c>
      <c r="F163" s="4" t="s">
        <v>60</v>
      </c>
      <c r="G163" s="4" t="s">
        <v>23</v>
      </c>
      <c r="H163" s="4" t="s">
        <v>27</v>
      </c>
      <c r="I163" s="4" t="s">
        <v>23</v>
      </c>
      <c r="J163" s="4" t="s">
        <v>28</v>
      </c>
      <c r="K163" s="4" t="s">
        <v>23</v>
      </c>
      <c r="L163" s="4"/>
      <c r="M163" s="20">
        <f t="shared" si="39"/>
        <v>30744</v>
      </c>
      <c r="N163" s="20">
        <f>N164</f>
        <v>30744</v>
      </c>
      <c r="O163" s="20">
        <f>O164</f>
        <v>0</v>
      </c>
      <c r="P163" s="20">
        <f t="shared" si="36"/>
        <v>30744</v>
      </c>
      <c r="Q163" s="20">
        <f>Q164</f>
        <v>30744</v>
      </c>
      <c r="R163" s="20">
        <f>R164</f>
        <v>0</v>
      </c>
      <c r="S163" s="20">
        <f t="shared" si="37"/>
        <v>30744</v>
      </c>
      <c r="T163" s="20">
        <f>T164</f>
        <v>30744</v>
      </c>
      <c r="U163" s="20">
        <f>U164</f>
        <v>0</v>
      </c>
    </row>
    <row r="164" spans="1:21" ht="131.25" x14ac:dyDescent="0.2">
      <c r="A164" s="13"/>
      <c r="B164" s="1" t="s">
        <v>86</v>
      </c>
      <c r="C164" s="2">
        <v>618</v>
      </c>
      <c r="D164" s="3">
        <v>10</v>
      </c>
      <c r="E164" s="3">
        <v>1</v>
      </c>
      <c r="F164" s="4" t="s">
        <v>60</v>
      </c>
      <c r="G164" s="4" t="s">
        <v>63</v>
      </c>
      <c r="H164" s="4" t="s">
        <v>27</v>
      </c>
      <c r="I164" s="4" t="s">
        <v>23</v>
      </c>
      <c r="J164" s="4" t="s">
        <v>28</v>
      </c>
      <c r="K164" s="4" t="s">
        <v>23</v>
      </c>
      <c r="L164" s="4"/>
      <c r="M164" s="20">
        <f t="shared" si="39"/>
        <v>30744</v>
      </c>
      <c r="N164" s="20">
        <f>N165</f>
        <v>30744</v>
      </c>
      <c r="O164" s="20">
        <f>O165</f>
        <v>0</v>
      </c>
      <c r="P164" s="20">
        <f t="shared" si="36"/>
        <v>30744</v>
      </c>
      <c r="Q164" s="20">
        <f>Q165</f>
        <v>30744</v>
      </c>
      <c r="R164" s="20">
        <f>R165</f>
        <v>0</v>
      </c>
      <c r="S164" s="20">
        <f t="shared" si="37"/>
        <v>30744</v>
      </c>
      <c r="T164" s="20">
        <f>T165</f>
        <v>30744</v>
      </c>
      <c r="U164" s="20">
        <f>U165</f>
        <v>0</v>
      </c>
    </row>
    <row r="165" spans="1:21" ht="56.25" x14ac:dyDescent="0.2">
      <c r="A165" s="13"/>
      <c r="B165" s="1" t="s">
        <v>91</v>
      </c>
      <c r="C165" s="2">
        <v>618</v>
      </c>
      <c r="D165" s="3">
        <v>10</v>
      </c>
      <c r="E165" s="3">
        <v>1</v>
      </c>
      <c r="F165" s="4" t="s">
        <v>60</v>
      </c>
      <c r="G165" s="4" t="s">
        <v>63</v>
      </c>
      <c r="H165" s="4" t="s">
        <v>94</v>
      </c>
      <c r="I165" s="4" t="s">
        <v>23</v>
      </c>
      <c r="J165" s="4" t="s">
        <v>28</v>
      </c>
      <c r="K165" s="4" t="s">
        <v>23</v>
      </c>
      <c r="L165" s="4"/>
      <c r="M165" s="20">
        <f t="shared" si="39"/>
        <v>30744</v>
      </c>
      <c r="N165" s="20">
        <f t="shared" si="67"/>
        <v>30744</v>
      </c>
      <c r="O165" s="20">
        <f t="shared" si="67"/>
        <v>0</v>
      </c>
      <c r="P165" s="20">
        <f t="shared" si="36"/>
        <v>30744</v>
      </c>
      <c r="Q165" s="20">
        <f t="shared" si="68"/>
        <v>30744</v>
      </c>
      <c r="R165" s="20">
        <f t="shared" si="68"/>
        <v>0</v>
      </c>
      <c r="S165" s="20">
        <f t="shared" si="37"/>
        <v>30744</v>
      </c>
      <c r="T165" s="20">
        <f t="shared" si="69"/>
        <v>30744</v>
      </c>
      <c r="U165" s="20">
        <f t="shared" si="69"/>
        <v>0</v>
      </c>
    </row>
    <row r="166" spans="1:21" ht="56.25" x14ac:dyDescent="0.2">
      <c r="A166" s="13"/>
      <c r="B166" s="1" t="s">
        <v>92</v>
      </c>
      <c r="C166" s="2">
        <v>618</v>
      </c>
      <c r="D166" s="3">
        <v>10</v>
      </c>
      <c r="E166" s="3">
        <v>1</v>
      </c>
      <c r="F166" s="4" t="s">
        <v>60</v>
      </c>
      <c r="G166" s="4" t="s">
        <v>63</v>
      </c>
      <c r="H166" s="4" t="s">
        <v>94</v>
      </c>
      <c r="I166" s="4" t="s">
        <v>63</v>
      </c>
      <c r="J166" s="4" t="s">
        <v>76</v>
      </c>
      <c r="K166" s="4" t="s">
        <v>23</v>
      </c>
      <c r="L166" s="4"/>
      <c r="M166" s="20">
        <f t="shared" si="39"/>
        <v>30744</v>
      </c>
      <c r="N166" s="20">
        <f>N167</f>
        <v>30744</v>
      </c>
      <c r="O166" s="20">
        <f>O167</f>
        <v>0</v>
      </c>
      <c r="P166" s="20">
        <f t="shared" si="36"/>
        <v>30744</v>
      </c>
      <c r="Q166" s="20">
        <f>Q167</f>
        <v>30744</v>
      </c>
      <c r="R166" s="20">
        <f>R167</f>
        <v>0</v>
      </c>
      <c r="S166" s="20">
        <f t="shared" si="37"/>
        <v>30744</v>
      </c>
      <c r="T166" s="20">
        <f>T167</f>
        <v>30744</v>
      </c>
      <c r="U166" s="20">
        <f>U167</f>
        <v>0</v>
      </c>
    </row>
    <row r="167" spans="1:21" ht="37.5" x14ac:dyDescent="0.2">
      <c r="A167" s="13"/>
      <c r="B167" s="1" t="s">
        <v>93</v>
      </c>
      <c r="C167" s="2">
        <v>618</v>
      </c>
      <c r="D167" s="3">
        <v>10</v>
      </c>
      <c r="E167" s="3">
        <v>1</v>
      </c>
      <c r="F167" s="4" t="s">
        <v>60</v>
      </c>
      <c r="G167" s="4" t="s">
        <v>63</v>
      </c>
      <c r="H167" s="4" t="s">
        <v>94</v>
      </c>
      <c r="I167" s="4" t="s">
        <v>63</v>
      </c>
      <c r="J167" s="4" t="s">
        <v>76</v>
      </c>
      <c r="K167" s="4" t="s">
        <v>23</v>
      </c>
      <c r="L167" s="2">
        <v>300</v>
      </c>
      <c r="M167" s="20">
        <f t="shared" si="39"/>
        <v>30744</v>
      </c>
      <c r="N167" s="20">
        <f>N168</f>
        <v>30744</v>
      </c>
      <c r="O167" s="20">
        <f>O168</f>
        <v>0</v>
      </c>
      <c r="P167" s="20">
        <f t="shared" si="36"/>
        <v>30744</v>
      </c>
      <c r="Q167" s="20">
        <f>Q168</f>
        <v>30744</v>
      </c>
      <c r="R167" s="20">
        <f>R168</f>
        <v>0</v>
      </c>
      <c r="S167" s="20">
        <f t="shared" si="37"/>
        <v>30744</v>
      </c>
      <c r="T167" s="20">
        <f>T168</f>
        <v>30744</v>
      </c>
      <c r="U167" s="20">
        <f>U168</f>
        <v>0</v>
      </c>
    </row>
    <row r="168" spans="1:21" ht="37.5" x14ac:dyDescent="0.2">
      <c r="A168" s="13"/>
      <c r="B168" s="14" t="s">
        <v>96</v>
      </c>
      <c r="C168" s="15">
        <v>618</v>
      </c>
      <c r="D168" s="16">
        <v>10</v>
      </c>
      <c r="E168" s="16">
        <v>1</v>
      </c>
      <c r="F168" s="17" t="s">
        <v>60</v>
      </c>
      <c r="G168" s="17" t="s">
        <v>63</v>
      </c>
      <c r="H168" s="17" t="s">
        <v>94</v>
      </c>
      <c r="I168" s="17" t="s">
        <v>63</v>
      </c>
      <c r="J168" s="17" t="s">
        <v>76</v>
      </c>
      <c r="K168" s="17" t="s">
        <v>23</v>
      </c>
      <c r="L168" s="15">
        <v>310</v>
      </c>
      <c r="M168" s="21">
        <f t="shared" si="39"/>
        <v>30744</v>
      </c>
      <c r="N168" s="21">
        <v>30744</v>
      </c>
      <c r="O168" s="21">
        <v>0</v>
      </c>
      <c r="P168" s="21">
        <f t="shared" si="36"/>
        <v>30744</v>
      </c>
      <c r="Q168" s="21">
        <v>30744</v>
      </c>
      <c r="R168" s="21">
        <v>0</v>
      </c>
      <c r="S168" s="21">
        <f t="shared" si="37"/>
        <v>30744</v>
      </c>
      <c r="T168" s="21">
        <v>30744</v>
      </c>
      <c r="U168" s="21">
        <v>0</v>
      </c>
    </row>
    <row r="169" spans="1:21" x14ac:dyDescent="0.2">
      <c r="A169" s="46"/>
      <c r="B169" s="1" t="s">
        <v>42</v>
      </c>
      <c r="C169" s="2">
        <v>618</v>
      </c>
      <c r="D169" s="3">
        <v>11</v>
      </c>
      <c r="E169" s="3">
        <v>0</v>
      </c>
      <c r="F169" s="4"/>
      <c r="G169" s="4"/>
      <c r="H169" s="4"/>
      <c r="I169" s="4"/>
      <c r="J169" s="4"/>
      <c r="K169" s="4"/>
      <c r="L169" s="2"/>
      <c r="M169" s="20">
        <f t="shared" si="39"/>
        <v>5000</v>
      </c>
      <c r="N169" s="20">
        <f t="shared" ref="N169:O175" si="70">N170</f>
        <v>5000</v>
      </c>
      <c r="O169" s="20">
        <f t="shared" si="70"/>
        <v>0</v>
      </c>
      <c r="P169" s="20">
        <f t="shared" si="36"/>
        <v>20000</v>
      </c>
      <c r="Q169" s="20">
        <f t="shared" ref="Q169:R175" si="71">Q170</f>
        <v>20000</v>
      </c>
      <c r="R169" s="20">
        <f t="shared" si="71"/>
        <v>0</v>
      </c>
      <c r="S169" s="20">
        <f t="shared" si="37"/>
        <v>20000</v>
      </c>
      <c r="T169" s="20">
        <f t="shared" ref="T169:U175" si="72">T170</f>
        <v>20000</v>
      </c>
      <c r="U169" s="20">
        <f t="shared" si="72"/>
        <v>0</v>
      </c>
    </row>
    <row r="170" spans="1:21" s="12" customFormat="1" x14ac:dyDescent="0.2">
      <c r="A170" s="27"/>
      <c r="B170" s="48" t="s">
        <v>43</v>
      </c>
      <c r="C170" s="49">
        <v>618</v>
      </c>
      <c r="D170" s="50">
        <v>11</v>
      </c>
      <c r="E170" s="50">
        <v>1</v>
      </c>
      <c r="F170" s="51"/>
      <c r="G170" s="51"/>
      <c r="H170" s="51"/>
      <c r="I170" s="51"/>
      <c r="J170" s="51"/>
      <c r="K170" s="51"/>
      <c r="L170" s="49"/>
      <c r="M170" s="52">
        <f t="shared" si="39"/>
        <v>5000</v>
      </c>
      <c r="N170" s="52">
        <f t="shared" si="70"/>
        <v>5000</v>
      </c>
      <c r="O170" s="52">
        <f t="shared" si="70"/>
        <v>0</v>
      </c>
      <c r="P170" s="52">
        <f t="shared" si="36"/>
        <v>20000</v>
      </c>
      <c r="Q170" s="52">
        <f t="shared" si="71"/>
        <v>20000</v>
      </c>
      <c r="R170" s="52">
        <f t="shared" si="71"/>
        <v>0</v>
      </c>
      <c r="S170" s="52">
        <f t="shared" si="37"/>
        <v>20000</v>
      </c>
      <c r="T170" s="52">
        <f t="shared" si="72"/>
        <v>20000</v>
      </c>
      <c r="U170" s="52">
        <f t="shared" si="72"/>
        <v>0</v>
      </c>
    </row>
    <row r="171" spans="1:21" ht="150" x14ac:dyDescent="0.2">
      <c r="A171" s="46"/>
      <c r="B171" s="1" t="s">
        <v>59</v>
      </c>
      <c r="C171" s="2">
        <v>618</v>
      </c>
      <c r="D171" s="3">
        <v>11</v>
      </c>
      <c r="E171" s="3">
        <v>1</v>
      </c>
      <c r="F171" s="4" t="s">
        <v>60</v>
      </c>
      <c r="G171" s="4" t="s">
        <v>23</v>
      </c>
      <c r="H171" s="4" t="s">
        <v>27</v>
      </c>
      <c r="I171" s="4" t="s">
        <v>23</v>
      </c>
      <c r="J171" s="4" t="s">
        <v>28</v>
      </c>
      <c r="K171" s="4" t="s">
        <v>23</v>
      </c>
      <c r="L171" s="4"/>
      <c r="M171" s="20">
        <f t="shared" si="39"/>
        <v>5000</v>
      </c>
      <c r="N171" s="20">
        <f>N172</f>
        <v>5000</v>
      </c>
      <c r="O171" s="20">
        <f>O172</f>
        <v>0</v>
      </c>
      <c r="P171" s="20">
        <f t="shared" si="36"/>
        <v>20000</v>
      </c>
      <c r="Q171" s="20">
        <f>Q172</f>
        <v>20000</v>
      </c>
      <c r="R171" s="20">
        <f>R172</f>
        <v>0</v>
      </c>
      <c r="S171" s="20">
        <f t="shared" si="37"/>
        <v>20000</v>
      </c>
      <c r="T171" s="20">
        <f>T172</f>
        <v>20000</v>
      </c>
      <c r="U171" s="20">
        <f>U172</f>
        <v>0</v>
      </c>
    </row>
    <row r="172" spans="1:21" ht="131.25" x14ac:dyDescent="0.2">
      <c r="A172" s="46"/>
      <c r="B172" s="1" t="s">
        <v>86</v>
      </c>
      <c r="C172" s="2">
        <v>618</v>
      </c>
      <c r="D172" s="3">
        <v>11</v>
      </c>
      <c r="E172" s="3">
        <v>1</v>
      </c>
      <c r="F172" s="4" t="s">
        <v>60</v>
      </c>
      <c r="G172" s="4" t="s">
        <v>63</v>
      </c>
      <c r="H172" s="4" t="s">
        <v>27</v>
      </c>
      <c r="I172" s="4" t="s">
        <v>23</v>
      </c>
      <c r="J172" s="4" t="s">
        <v>28</v>
      </c>
      <c r="K172" s="4" t="s">
        <v>23</v>
      </c>
      <c r="L172" s="4"/>
      <c r="M172" s="20">
        <f t="shared" si="39"/>
        <v>5000</v>
      </c>
      <c r="N172" s="20">
        <f>N173</f>
        <v>5000</v>
      </c>
      <c r="O172" s="20">
        <f>O173</f>
        <v>0</v>
      </c>
      <c r="P172" s="20">
        <f t="shared" si="36"/>
        <v>20000</v>
      </c>
      <c r="Q172" s="20">
        <f>Q173</f>
        <v>20000</v>
      </c>
      <c r="R172" s="20">
        <f>R173</f>
        <v>0</v>
      </c>
      <c r="S172" s="20">
        <f t="shared" si="37"/>
        <v>20000</v>
      </c>
      <c r="T172" s="20">
        <f>T173</f>
        <v>20000</v>
      </c>
      <c r="U172" s="20">
        <f>U173</f>
        <v>0</v>
      </c>
    </row>
    <row r="173" spans="1:21" ht="37.5" x14ac:dyDescent="0.2">
      <c r="A173" s="46"/>
      <c r="B173" s="53" t="s">
        <v>119</v>
      </c>
      <c r="C173" s="2">
        <v>618</v>
      </c>
      <c r="D173" s="3">
        <v>11</v>
      </c>
      <c r="E173" s="3">
        <v>1</v>
      </c>
      <c r="F173" s="4" t="s">
        <v>60</v>
      </c>
      <c r="G173" s="4" t="s">
        <v>63</v>
      </c>
      <c r="H173" s="4" t="s">
        <v>95</v>
      </c>
      <c r="I173" s="4" t="s">
        <v>23</v>
      </c>
      <c r="J173" s="4" t="s">
        <v>28</v>
      </c>
      <c r="K173" s="4" t="s">
        <v>23</v>
      </c>
      <c r="L173" s="4"/>
      <c r="M173" s="20">
        <f t="shared" si="39"/>
        <v>5000</v>
      </c>
      <c r="N173" s="20">
        <f t="shared" si="70"/>
        <v>5000</v>
      </c>
      <c r="O173" s="20">
        <f t="shared" si="70"/>
        <v>0</v>
      </c>
      <c r="P173" s="20">
        <f t="shared" si="36"/>
        <v>20000</v>
      </c>
      <c r="Q173" s="20">
        <f t="shared" si="71"/>
        <v>20000</v>
      </c>
      <c r="R173" s="20">
        <f t="shared" si="71"/>
        <v>0</v>
      </c>
      <c r="S173" s="20">
        <f t="shared" si="37"/>
        <v>20000</v>
      </c>
      <c r="T173" s="20">
        <f t="shared" si="72"/>
        <v>20000</v>
      </c>
      <c r="U173" s="20">
        <f t="shared" si="72"/>
        <v>0</v>
      </c>
    </row>
    <row r="174" spans="1:21" ht="75" x14ac:dyDescent="0.2">
      <c r="A174" s="46"/>
      <c r="B174" s="53" t="s">
        <v>120</v>
      </c>
      <c r="C174" s="2">
        <v>618</v>
      </c>
      <c r="D174" s="3">
        <v>11</v>
      </c>
      <c r="E174" s="3">
        <v>1</v>
      </c>
      <c r="F174" s="4" t="s">
        <v>60</v>
      </c>
      <c r="G174" s="4" t="s">
        <v>63</v>
      </c>
      <c r="H174" s="4" t="s">
        <v>95</v>
      </c>
      <c r="I174" s="4" t="s">
        <v>63</v>
      </c>
      <c r="J174" s="4" t="s">
        <v>76</v>
      </c>
      <c r="K174" s="4" t="s">
        <v>23</v>
      </c>
      <c r="L174" s="4"/>
      <c r="M174" s="20">
        <f t="shared" si="39"/>
        <v>5000</v>
      </c>
      <c r="N174" s="20">
        <f>N175</f>
        <v>5000</v>
      </c>
      <c r="O174" s="20">
        <f>O175</f>
        <v>0</v>
      </c>
      <c r="P174" s="20">
        <f t="shared" si="36"/>
        <v>20000</v>
      </c>
      <c r="Q174" s="20">
        <f>Q175</f>
        <v>20000</v>
      </c>
      <c r="R174" s="20">
        <f>R175</f>
        <v>0</v>
      </c>
      <c r="S174" s="20">
        <f t="shared" si="37"/>
        <v>20000</v>
      </c>
      <c r="T174" s="20">
        <f>T175</f>
        <v>20000</v>
      </c>
      <c r="U174" s="20">
        <f>U175</f>
        <v>0</v>
      </c>
    </row>
    <row r="175" spans="1:21" ht="56.25" x14ac:dyDescent="0.2">
      <c r="A175" s="46"/>
      <c r="B175" s="1" t="s">
        <v>44</v>
      </c>
      <c r="C175" s="2">
        <v>618</v>
      </c>
      <c r="D175" s="3">
        <v>11</v>
      </c>
      <c r="E175" s="3">
        <v>1</v>
      </c>
      <c r="F175" s="4" t="s">
        <v>60</v>
      </c>
      <c r="G175" s="4" t="s">
        <v>63</v>
      </c>
      <c r="H175" s="4" t="s">
        <v>95</v>
      </c>
      <c r="I175" s="4" t="s">
        <v>63</v>
      </c>
      <c r="J175" s="4" t="s">
        <v>76</v>
      </c>
      <c r="K175" s="4" t="s">
        <v>23</v>
      </c>
      <c r="L175" s="2">
        <v>200</v>
      </c>
      <c r="M175" s="20">
        <f t="shared" si="39"/>
        <v>5000</v>
      </c>
      <c r="N175" s="20">
        <f t="shared" si="70"/>
        <v>5000</v>
      </c>
      <c r="O175" s="20">
        <f t="shared" si="70"/>
        <v>0</v>
      </c>
      <c r="P175" s="20">
        <f t="shared" si="36"/>
        <v>20000</v>
      </c>
      <c r="Q175" s="20">
        <f t="shared" si="71"/>
        <v>20000</v>
      </c>
      <c r="R175" s="20">
        <f t="shared" si="71"/>
        <v>0</v>
      </c>
      <c r="S175" s="20">
        <f t="shared" si="37"/>
        <v>20000</v>
      </c>
      <c r="T175" s="20">
        <f t="shared" si="72"/>
        <v>20000</v>
      </c>
      <c r="U175" s="20">
        <f t="shared" si="72"/>
        <v>0</v>
      </c>
    </row>
    <row r="176" spans="1:21" s="18" customFormat="1" ht="56.25" x14ac:dyDescent="0.2">
      <c r="A176" s="13"/>
      <c r="B176" s="14" t="s">
        <v>14</v>
      </c>
      <c r="C176" s="15">
        <v>618</v>
      </c>
      <c r="D176" s="16">
        <v>11</v>
      </c>
      <c r="E176" s="16">
        <v>1</v>
      </c>
      <c r="F176" s="17" t="s">
        <v>60</v>
      </c>
      <c r="G176" s="17" t="s">
        <v>63</v>
      </c>
      <c r="H176" s="17" t="s">
        <v>95</v>
      </c>
      <c r="I176" s="17" t="s">
        <v>63</v>
      </c>
      <c r="J176" s="17" t="s">
        <v>76</v>
      </c>
      <c r="K176" s="17" t="s">
        <v>23</v>
      </c>
      <c r="L176" s="15">
        <v>240</v>
      </c>
      <c r="M176" s="21">
        <f t="shared" si="39"/>
        <v>5000</v>
      </c>
      <c r="N176" s="21">
        <f>20000-5000-9758-242</f>
        <v>5000</v>
      </c>
      <c r="O176" s="21">
        <v>0</v>
      </c>
      <c r="P176" s="21">
        <f t="shared" si="36"/>
        <v>20000</v>
      </c>
      <c r="Q176" s="21">
        <v>20000</v>
      </c>
      <c r="R176" s="21">
        <v>0</v>
      </c>
      <c r="S176" s="21">
        <f t="shared" si="37"/>
        <v>20000</v>
      </c>
      <c r="T176" s="21">
        <v>20000</v>
      </c>
      <c r="U176" s="21">
        <v>0</v>
      </c>
    </row>
    <row r="177" spans="1:22" x14ac:dyDescent="0.3">
      <c r="A177" s="30" t="s">
        <v>0</v>
      </c>
      <c r="B177" s="54" t="s">
        <v>2</v>
      </c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29">
        <f t="shared" si="39"/>
        <v>8729687.2700000014</v>
      </c>
      <c r="N177" s="29">
        <f>N19</f>
        <v>8176078.6000000006</v>
      </c>
      <c r="O177" s="29">
        <f>O19</f>
        <v>553608.67000000004</v>
      </c>
      <c r="P177" s="29">
        <f t="shared" si="36"/>
        <v>7776554.2599999998</v>
      </c>
      <c r="Q177" s="29">
        <f>Q19</f>
        <v>7634845.2599999998</v>
      </c>
      <c r="R177" s="29">
        <f>R19</f>
        <v>141709</v>
      </c>
      <c r="S177" s="29">
        <f t="shared" si="37"/>
        <v>7667309.9900000002</v>
      </c>
      <c r="T177" s="29">
        <f>T19</f>
        <v>7520589.9900000002</v>
      </c>
      <c r="U177" s="29">
        <f>U19</f>
        <v>146720</v>
      </c>
      <c r="V177" s="23" t="s">
        <v>108</v>
      </c>
    </row>
    <row r="178" spans="1:22" s="31" customFormat="1" ht="15.75" x14ac:dyDescent="0.25">
      <c r="Q178" s="32"/>
      <c r="R178" s="33"/>
      <c r="S178" s="33"/>
    </row>
    <row r="179" spans="1:22" s="31" customFormat="1" x14ac:dyDescent="0.25">
      <c r="F179" s="34"/>
      <c r="G179" s="34"/>
      <c r="H179" s="34"/>
      <c r="I179" s="34"/>
      <c r="J179" s="34"/>
      <c r="K179" s="34"/>
      <c r="L179" s="34"/>
      <c r="M179" s="42"/>
      <c r="P179" s="42"/>
      <c r="R179" s="34"/>
      <c r="S179" s="34"/>
      <c r="T179" s="34"/>
      <c r="U179" s="34"/>
    </row>
    <row r="180" spans="1:22" s="31" customFormat="1" x14ac:dyDescent="0.25">
      <c r="F180" s="34"/>
      <c r="G180" s="34"/>
      <c r="H180" s="34"/>
      <c r="I180" s="34"/>
      <c r="J180" s="34"/>
      <c r="K180" s="34"/>
      <c r="L180" s="34"/>
      <c r="M180" s="42"/>
      <c r="N180" s="42"/>
      <c r="O180" s="42"/>
      <c r="P180" s="42"/>
      <c r="Q180" s="34"/>
      <c r="R180" s="42"/>
      <c r="S180" s="42"/>
      <c r="T180" s="34"/>
      <c r="U180" s="42"/>
    </row>
    <row r="181" spans="1:22" s="31" customFormat="1" ht="15.75" x14ac:dyDescent="0.25"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</row>
    <row r="182" spans="1:22" s="31" customFormat="1" x14ac:dyDescent="0.25">
      <c r="F182" s="34"/>
      <c r="G182" s="34"/>
      <c r="H182" s="34"/>
      <c r="I182" s="34"/>
      <c r="J182" s="34"/>
      <c r="K182" s="34"/>
      <c r="L182" s="34"/>
      <c r="M182" s="42"/>
      <c r="N182" s="42"/>
      <c r="O182" s="42"/>
      <c r="P182" s="42"/>
      <c r="Q182" s="42"/>
      <c r="R182" s="42"/>
      <c r="S182" s="42"/>
      <c r="T182" s="43"/>
      <c r="U182" s="43"/>
    </row>
    <row r="183" spans="1:22" s="31" customFormat="1" x14ac:dyDescent="0.25">
      <c r="F183" s="34"/>
      <c r="G183" s="34"/>
      <c r="H183" s="34"/>
      <c r="I183" s="34"/>
      <c r="J183" s="34"/>
      <c r="K183" s="34"/>
      <c r="L183" s="34"/>
      <c r="M183" s="42"/>
      <c r="N183" s="44"/>
      <c r="O183" s="42"/>
      <c r="P183" s="42"/>
      <c r="Q183" s="42"/>
      <c r="R183" s="42"/>
      <c r="S183" s="42"/>
      <c r="T183" s="42"/>
      <c r="U183" s="42"/>
    </row>
    <row r="184" spans="1:22" x14ac:dyDescent="0.2">
      <c r="F184" s="28"/>
      <c r="G184" s="28"/>
      <c r="H184" s="28"/>
      <c r="I184" s="28"/>
      <c r="J184" s="28"/>
      <c r="K184" s="28"/>
      <c r="L184" s="28"/>
      <c r="M184" s="42"/>
      <c r="N184" s="42"/>
      <c r="O184" s="42"/>
      <c r="P184" s="42"/>
      <c r="Q184" s="42"/>
      <c r="R184" s="42"/>
      <c r="S184" s="42"/>
      <c r="T184" s="28"/>
      <c r="U184" s="28"/>
    </row>
    <row r="185" spans="1:22" x14ac:dyDescent="0.2">
      <c r="F185" s="28"/>
      <c r="G185" s="28"/>
      <c r="H185" s="28"/>
      <c r="I185" s="28"/>
      <c r="J185" s="28"/>
      <c r="K185" s="28"/>
      <c r="L185" s="28"/>
      <c r="M185" s="42"/>
      <c r="N185" s="42"/>
      <c r="O185" s="42"/>
      <c r="P185" s="42"/>
      <c r="Q185" s="42"/>
      <c r="R185" s="42"/>
      <c r="S185" s="42"/>
      <c r="T185" s="28"/>
      <c r="U185" s="28"/>
    </row>
    <row r="186" spans="1:22" x14ac:dyDescent="0.2">
      <c r="F186" s="28"/>
      <c r="G186" s="28"/>
      <c r="H186" s="28"/>
      <c r="I186" s="28"/>
      <c r="J186" s="28"/>
      <c r="K186" s="28"/>
      <c r="L186" s="28"/>
      <c r="M186" s="42"/>
      <c r="N186" s="42"/>
      <c r="O186" s="42"/>
      <c r="P186" s="42"/>
      <c r="Q186" s="42"/>
      <c r="R186" s="42"/>
      <c r="S186" s="42"/>
      <c r="T186" s="28"/>
      <c r="U186" s="28"/>
    </row>
    <row r="187" spans="1:22" x14ac:dyDescent="0.2"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</row>
    <row r="188" spans="1:22" x14ac:dyDescent="0.2"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</row>
    <row r="189" spans="1:22" x14ac:dyDescent="0.2"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</row>
    <row r="190" spans="1:22" x14ac:dyDescent="0.2"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</row>
    <row r="191" spans="1:22" x14ac:dyDescent="0.2"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</row>
    <row r="192" spans="1:22" x14ac:dyDescent="0.2">
      <c r="F192" s="28"/>
      <c r="G192" s="28"/>
      <c r="H192" s="28"/>
      <c r="I192" s="28"/>
      <c r="J192" s="28"/>
      <c r="K192" s="28"/>
      <c r="L192" s="28"/>
      <c r="M192" s="28"/>
      <c r="O192" s="28"/>
      <c r="P192" s="28"/>
      <c r="Q192" s="28"/>
      <c r="R192" s="28"/>
      <c r="S192" s="28"/>
      <c r="T192" s="28"/>
      <c r="U192" s="28"/>
    </row>
    <row r="193" spans="6:21" x14ac:dyDescent="0.2">
      <c r="F193" s="28"/>
      <c r="G193" s="28"/>
      <c r="H193" s="28"/>
      <c r="I193" s="28"/>
      <c r="J193" s="28"/>
      <c r="K193" s="28"/>
      <c r="L193" s="28"/>
      <c r="M193" s="28"/>
      <c r="O193" s="28"/>
      <c r="P193" s="28"/>
      <c r="Q193" s="28"/>
      <c r="R193" s="28"/>
      <c r="S193" s="28"/>
      <c r="T193" s="28"/>
      <c r="U193" s="28"/>
    </row>
    <row r="194" spans="6:21" x14ac:dyDescent="0.2"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</row>
  </sheetData>
  <mergeCells count="15">
    <mergeCell ref="B177:L177"/>
    <mergeCell ref="A13:U13"/>
    <mergeCell ref="A15:A17"/>
    <mergeCell ref="B15:B17"/>
    <mergeCell ref="C15:L16"/>
    <mergeCell ref="M15:O15"/>
    <mergeCell ref="P15:R15"/>
    <mergeCell ref="S15:U15"/>
    <mergeCell ref="M16:M17"/>
    <mergeCell ref="N16:O16"/>
    <mergeCell ref="P16:P17"/>
    <mergeCell ref="Q16:R16"/>
    <mergeCell ref="S16:S17"/>
    <mergeCell ref="T16:U16"/>
    <mergeCell ref="F17:K17"/>
  </mergeCells>
  <printOptions horizontalCentered="1"/>
  <pageMargins left="0.59055118110236227" right="0.59055118110236227" top="0.98425196850393704" bottom="0.59055118110236227" header="0" footer="0"/>
  <pageSetup paperSize="9" scale="42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математика</vt:lpstr>
      <vt:lpstr>математика!Заголовки_для_печати</vt:lpstr>
      <vt:lpstr>математика!Область_печати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2022-07-26T06:32:03Z</cp:lastPrinted>
  <dcterms:created xsi:type="dcterms:W3CDTF">2013-11-01T07:57:32Z</dcterms:created>
  <dcterms:modified xsi:type="dcterms:W3CDTF">2022-07-27T06:41:51Z</dcterms:modified>
</cp:coreProperties>
</file>