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№ 30 от 28.07.2022\Новая папка\"/>
    </mc:Choice>
  </mc:AlternateContent>
  <bookViews>
    <workbookView xWindow="0" yWindow="60" windowWidth="16380" windowHeight="8130"/>
  </bookViews>
  <sheets>
    <sheet name="приложение 4" sheetId="4" r:id="rId1"/>
  </sheets>
  <definedNames>
    <definedName name="_xlnm._FilterDatabase" localSheetId="0" hidden="1">'приложение 4'!$A$22:$BD$120</definedName>
    <definedName name="_xlnm.Print_Titles" localSheetId="0">'приложение 4'!$A:$L,'приложение 4'!$22:$22</definedName>
    <definedName name="_xlnm.Print_Area" localSheetId="0">'приложение 4'!$A$1:$S$120</definedName>
  </definedNames>
  <calcPr calcId="152511"/>
</workbook>
</file>

<file path=xl/calcChain.xml><?xml version="1.0" encoding="utf-8"?>
<calcChain xmlns="http://schemas.openxmlformats.org/spreadsheetml/2006/main">
  <c r="P85" i="4" l="1"/>
  <c r="M85" i="4"/>
  <c r="K85" i="4"/>
  <c r="J85" i="4" s="1"/>
  <c r="K83" i="4"/>
  <c r="P74" i="4"/>
  <c r="M74" i="4"/>
  <c r="K74" i="4"/>
  <c r="J74" i="4"/>
  <c r="P72" i="4"/>
  <c r="M72" i="4"/>
  <c r="K72" i="4"/>
  <c r="J72" i="4"/>
  <c r="P70" i="4"/>
  <c r="M70" i="4"/>
  <c r="K70" i="4"/>
  <c r="J70" i="4"/>
  <c r="P67" i="4"/>
  <c r="M67" i="4"/>
  <c r="K67" i="4"/>
  <c r="J67" i="4"/>
  <c r="P63" i="4"/>
  <c r="M63" i="4"/>
  <c r="K63" i="4"/>
  <c r="J63" i="4"/>
  <c r="P46" i="4"/>
  <c r="M46" i="4"/>
  <c r="K46" i="4"/>
  <c r="J46" i="4"/>
  <c r="P42" i="4"/>
  <c r="M42" i="4"/>
  <c r="K42" i="4"/>
  <c r="J42" i="4" s="1"/>
  <c r="R32" i="4"/>
  <c r="R31" i="4" s="1"/>
  <c r="O32" i="4"/>
  <c r="L32" i="4"/>
  <c r="L31" i="4" s="1"/>
  <c r="P34" i="4"/>
  <c r="M34" i="4"/>
  <c r="K33" i="4"/>
  <c r="K32" i="4" s="1"/>
  <c r="K31" i="4" s="1"/>
  <c r="J34" i="4"/>
  <c r="Q33" i="4"/>
  <c r="P33" i="4" s="1"/>
  <c r="N33" i="4"/>
  <c r="N32" i="4" s="1"/>
  <c r="N31" i="4" s="1"/>
  <c r="P28" i="4"/>
  <c r="M28" i="4"/>
  <c r="K28" i="4"/>
  <c r="J28" i="4" s="1"/>
  <c r="M33" i="4" l="1"/>
  <c r="Q32" i="4"/>
  <c r="P32" i="4" s="1"/>
  <c r="M32" i="4"/>
  <c r="O31" i="4"/>
  <c r="M31" i="4" s="1"/>
  <c r="J33" i="4"/>
  <c r="Q31" i="4" l="1"/>
  <c r="P31" i="4" s="1"/>
  <c r="J32" i="4"/>
  <c r="J31" i="4"/>
  <c r="P77" i="4"/>
  <c r="M77" i="4"/>
  <c r="K77" i="4"/>
  <c r="J77" i="4" s="1"/>
  <c r="P80" i="4"/>
  <c r="M80" i="4"/>
  <c r="K80" i="4"/>
  <c r="J80" i="4" s="1"/>
  <c r="P87" i="4"/>
  <c r="M87" i="4"/>
  <c r="K87" i="4"/>
  <c r="J87" i="4" s="1"/>
  <c r="M83" i="4" l="1"/>
  <c r="J83" i="4"/>
  <c r="P83" i="4"/>
  <c r="P39" i="4"/>
  <c r="M39" i="4"/>
  <c r="J39" i="4"/>
  <c r="Q115" i="4" l="1"/>
  <c r="Q114" i="4" s="1"/>
  <c r="Q113" i="4" s="1"/>
  <c r="N115" i="4"/>
  <c r="M115" i="4"/>
  <c r="J115" i="4"/>
  <c r="R114" i="4"/>
  <c r="R113" i="4" s="1"/>
  <c r="R112" i="4" s="1"/>
  <c r="O114" i="4"/>
  <c r="O113" i="4" s="1"/>
  <c r="O112" i="4" s="1"/>
  <c r="N114" i="4"/>
  <c r="L114" i="4"/>
  <c r="L113" i="4" s="1"/>
  <c r="L112" i="4" s="1"/>
  <c r="K114" i="4"/>
  <c r="K113" i="4" s="1"/>
  <c r="P65" i="4"/>
  <c r="M65" i="4"/>
  <c r="J65" i="4"/>
  <c r="R66" i="4"/>
  <c r="Q66" i="4"/>
  <c r="O66" i="4"/>
  <c r="N66" i="4"/>
  <c r="L66" i="4"/>
  <c r="K66" i="4"/>
  <c r="R64" i="4"/>
  <c r="Q64" i="4"/>
  <c r="O64" i="4"/>
  <c r="N64" i="4"/>
  <c r="L64" i="4"/>
  <c r="K64" i="4"/>
  <c r="P115" i="4" l="1"/>
  <c r="P66" i="4"/>
  <c r="M114" i="4"/>
  <c r="J64" i="4"/>
  <c r="P64" i="4"/>
  <c r="M66" i="4"/>
  <c r="M64" i="4"/>
  <c r="J113" i="4"/>
  <c r="P114" i="4"/>
  <c r="P113" i="4"/>
  <c r="J114" i="4"/>
  <c r="Q112" i="4"/>
  <c r="P112" i="4" s="1"/>
  <c r="K112" i="4"/>
  <c r="J112" i="4" s="1"/>
  <c r="N113" i="4"/>
  <c r="J66" i="4"/>
  <c r="R26" i="4"/>
  <c r="O26" i="4"/>
  <c r="L26" i="4"/>
  <c r="R38" i="4"/>
  <c r="R37" i="4" s="1"/>
  <c r="Q38" i="4"/>
  <c r="O38" i="4"/>
  <c r="O37" i="4" s="1"/>
  <c r="N38" i="4"/>
  <c r="N37" i="4" s="1"/>
  <c r="L38" i="4"/>
  <c r="L37" i="4" s="1"/>
  <c r="K38" i="4"/>
  <c r="K37" i="4" s="1"/>
  <c r="K29" i="4"/>
  <c r="J29" i="4" s="1"/>
  <c r="P30" i="4"/>
  <c r="M30" i="4"/>
  <c r="Q29" i="4"/>
  <c r="P29" i="4" s="1"/>
  <c r="N29" i="4"/>
  <c r="M29" i="4" s="1"/>
  <c r="P105" i="4"/>
  <c r="M105" i="4"/>
  <c r="J105" i="4"/>
  <c r="P92" i="4"/>
  <c r="M92" i="4"/>
  <c r="J92" i="4"/>
  <c r="P90" i="4"/>
  <c r="M90" i="4"/>
  <c r="J90" i="4"/>
  <c r="M113" i="4" l="1"/>
  <c r="N112" i="4"/>
  <c r="M112" i="4" s="1"/>
  <c r="J38" i="4"/>
  <c r="P38" i="4"/>
  <c r="M37" i="4"/>
  <c r="J37" i="4"/>
  <c r="M38" i="4"/>
  <c r="Q37" i="4"/>
  <c r="J30" i="4"/>
  <c r="P37" i="4" l="1"/>
  <c r="P111" i="4" l="1"/>
  <c r="M111" i="4"/>
  <c r="J111" i="4"/>
  <c r="R110" i="4"/>
  <c r="R109" i="4" s="1"/>
  <c r="Q110" i="4"/>
  <c r="Q109" i="4" s="1"/>
  <c r="O110" i="4"/>
  <c r="O109" i="4" s="1"/>
  <c r="N110" i="4"/>
  <c r="N109" i="4" s="1"/>
  <c r="L110" i="4"/>
  <c r="L109" i="4" s="1"/>
  <c r="K110" i="4"/>
  <c r="K109" i="4" s="1"/>
  <c r="P108" i="4"/>
  <c r="M108" i="4"/>
  <c r="J108" i="4"/>
  <c r="R107" i="4"/>
  <c r="R106" i="4" s="1"/>
  <c r="Q107" i="4"/>
  <c r="O107" i="4"/>
  <c r="O106" i="4" s="1"/>
  <c r="N107" i="4"/>
  <c r="N106" i="4" s="1"/>
  <c r="L107" i="4"/>
  <c r="L106" i="4" s="1"/>
  <c r="K107" i="4"/>
  <c r="R104" i="4"/>
  <c r="Q104" i="4"/>
  <c r="Q103" i="4" s="1"/>
  <c r="O104" i="4"/>
  <c r="O103" i="4" s="1"/>
  <c r="N104" i="4"/>
  <c r="N103" i="4" s="1"/>
  <c r="L104" i="4"/>
  <c r="L103" i="4" s="1"/>
  <c r="K104" i="4"/>
  <c r="P102" i="4"/>
  <c r="M102" i="4"/>
  <c r="J102" i="4"/>
  <c r="R101" i="4"/>
  <c r="Q101" i="4"/>
  <c r="Q100" i="4" s="1"/>
  <c r="O101" i="4"/>
  <c r="O100" i="4" s="1"/>
  <c r="N101" i="4"/>
  <c r="N100" i="4" s="1"/>
  <c r="L101" i="4"/>
  <c r="L100" i="4" s="1"/>
  <c r="K101" i="4"/>
  <c r="R91" i="4"/>
  <c r="Q91" i="4"/>
  <c r="O91" i="4"/>
  <c r="N91" i="4"/>
  <c r="L91" i="4"/>
  <c r="K91" i="4"/>
  <c r="P91" i="4" l="1"/>
  <c r="N99" i="4"/>
  <c r="L99" i="4"/>
  <c r="J101" i="4"/>
  <c r="O99" i="4"/>
  <c r="M109" i="4"/>
  <c r="M91" i="4"/>
  <c r="P104" i="4"/>
  <c r="P109" i="4"/>
  <c r="P110" i="4"/>
  <c r="M107" i="4"/>
  <c r="M110" i="4"/>
  <c r="M106" i="4"/>
  <c r="J104" i="4"/>
  <c r="P107" i="4"/>
  <c r="J109" i="4"/>
  <c r="J110" i="4"/>
  <c r="R103" i="4"/>
  <c r="P103" i="4" s="1"/>
  <c r="M103" i="4"/>
  <c r="P101" i="4"/>
  <c r="J107" i="4"/>
  <c r="K106" i="4"/>
  <c r="J106" i="4" s="1"/>
  <c r="Q106" i="4"/>
  <c r="P106" i="4" s="1"/>
  <c r="R100" i="4"/>
  <c r="M104" i="4"/>
  <c r="K103" i="4"/>
  <c r="J103" i="4" s="1"/>
  <c r="M100" i="4"/>
  <c r="M101" i="4"/>
  <c r="K100" i="4"/>
  <c r="J91" i="4"/>
  <c r="M99" i="4" l="1"/>
  <c r="Q99" i="4"/>
  <c r="J100" i="4"/>
  <c r="K99" i="4"/>
  <c r="P100" i="4"/>
  <c r="R99" i="4"/>
  <c r="P119" i="4"/>
  <c r="M119" i="4"/>
  <c r="J119" i="4"/>
  <c r="R118" i="4"/>
  <c r="R117" i="4" s="1"/>
  <c r="R116" i="4" s="1"/>
  <c r="Q118" i="4"/>
  <c r="Q117" i="4" s="1"/>
  <c r="Q116" i="4" s="1"/>
  <c r="O118" i="4"/>
  <c r="O117" i="4" s="1"/>
  <c r="O116" i="4" s="1"/>
  <c r="O98" i="4" s="1"/>
  <c r="N118" i="4"/>
  <c r="L118" i="4"/>
  <c r="L117" i="4" s="1"/>
  <c r="L116" i="4" s="1"/>
  <c r="L98" i="4" s="1"/>
  <c r="K118" i="4"/>
  <c r="P97" i="4"/>
  <c r="M97" i="4"/>
  <c r="J97" i="4"/>
  <c r="R96" i="4"/>
  <c r="R95" i="4" s="1"/>
  <c r="R94" i="4" s="1"/>
  <c r="R93" i="4" s="1"/>
  <c r="Q96" i="4"/>
  <c r="O96" i="4"/>
  <c r="O95" i="4" s="1"/>
  <c r="O94" i="4" s="1"/>
  <c r="O93" i="4" s="1"/>
  <c r="N96" i="4"/>
  <c r="L96" i="4"/>
  <c r="L95" i="4" s="1"/>
  <c r="L94" i="4" s="1"/>
  <c r="L93" i="4" s="1"/>
  <c r="K96" i="4"/>
  <c r="R89" i="4"/>
  <c r="R88" i="4" s="1"/>
  <c r="Q89" i="4"/>
  <c r="Q88" i="4" s="1"/>
  <c r="O89" i="4"/>
  <c r="O88" i="4" s="1"/>
  <c r="N89" i="4"/>
  <c r="N88" i="4" s="1"/>
  <c r="L89" i="4"/>
  <c r="L88" i="4" s="1"/>
  <c r="K89" i="4"/>
  <c r="K88" i="4" s="1"/>
  <c r="R86" i="4"/>
  <c r="Q86" i="4"/>
  <c r="O86" i="4"/>
  <c r="N86" i="4"/>
  <c r="L86" i="4"/>
  <c r="K86" i="4"/>
  <c r="R84" i="4"/>
  <c r="Q84" i="4"/>
  <c r="O84" i="4"/>
  <c r="N84" i="4"/>
  <c r="L84" i="4"/>
  <c r="K84" i="4"/>
  <c r="R82" i="4"/>
  <c r="Q82" i="4"/>
  <c r="O82" i="4"/>
  <c r="N82" i="4"/>
  <c r="L82" i="4"/>
  <c r="K82" i="4"/>
  <c r="R79" i="4"/>
  <c r="R78" i="4" s="1"/>
  <c r="Q79" i="4"/>
  <c r="Q78" i="4" s="1"/>
  <c r="O79" i="4"/>
  <c r="O78" i="4" s="1"/>
  <c r="N79" i="4"/>
  <c r="L79" i="4"/>
  <c r="L78" i="4" s="1"/>
  <c r="K79" i="4"/>
  <c r="K78" i="4" s="1"/>
  <c r="R76" i="4"/>
  <c r="R75" i="4" s="1"/>
  <c r="Q76" i="4"/>
  <c r="O76" i="4"/>
  <c r="O75" i="4" s="1"/>
  <c r="N76" i="4"/>
  <c r="N75" i="4" s="1"/>
  <c r="L76" i="4"/>
  <c r="L75" i="4" s="1"/>
  <c r="K76" i="4"/>
  <c r="R73" i="4"/>
  <c r="Q73" i="4"/>
  <c r="O73" i="4"/>
  <c r="N73" i="4"/>
  <c r="L73" i="4"/>
  <c r="K73" i="4"/>
  <c r="R71" i="4"/>
  <c r="Q71" i="4"/>
  <c r="O71" i="4"/>
  <c r="N71" i="4"/>
  <c r="L71" i="4"/>
  <c r="K71" i="4"/>
  <c r="R69" i="4"/>
  <c r="Q69" i="4"/>
  <c r="O69" i="4"/>
  <c r="N69" i="4"/>
  <c r="L69" i="4"/>
  <c r="K69" i="4"/>
  <c r="R62" i="4"/>
  <c r="R61" i="4" s="1"/>
  <c r="Q62" i="4"/>
  <c r="Q61" i="4" s="1"/>
  <c r="O62" i="4"/>
  <c r="O61" i="4" s="1"/>
  <c r="N62" i="4"/>
  <c r="N61" i="4" s="1"/>
  <c r="L62" i="4"/>
  <c r="L61" i="4" s="1"/>
  <c r="K62" i="4"/>
  <c r="K61" i="4" s="1"/>
  <c r="P60" i="4"/>
  <c r="M60" i="4"/>
  <c r="J60" i="4"/>
  <c r="R59" i="4"/>
  <c r="R58" i="4" s="1"/>
  <c r="Q59" i="4"/>
  <c r="Q58" i="4" s="1"/>
  <c r="O59" i="4"/>
  <c r="O58" i="4" s="1"/>
  <c r="N59" i="4"/>
  <c r="L59" i="4"/>
  <c r="L58" i="4" s="1"/>
  <c r="K59" i="4"/>
  <c r="K58" i="4" s="1"/>
  <c r="P57" i="4"/>
  <c r="M57" i="4"/>
  <c r="J57" i="4"/>
  <c r="R56" i="4"/>
  <c r="Q56" i="4"/>
  <c r="O56" i="4"/>
  <c r="N56" i="4"/>
  <c r="L56" i="4"/>
  <c r="K56" i="4"/>
  <c r="P55" i="4"/>
  <c r="M55" i="4"/>
  <c r="J55" i="4"/>
  <c r="R54" i="4"/>
  <c r="Q54" i="4"/>
  <c r="O54" i="4"/>
  <c r="N54" i="4"/>
  <c r="L54" i="4"/>
  <c r="K54" i="4"/>
  <c r="P50" i="4"/>
  <c r="M50" i="4"/>
  <c r="J50" i="4"/>
  <c r="R49" i="4"/>
  <c r="R48" i="4" s="1"/>
  <c r="R47" i="4" s="1"/>
  <c r="Q49" i="4"/>
  <c r="Q48" i="4" s="1"/>
  <c r="O49" i="4"/>
  <c r="O48" i="4" s="1"/>
  <c r="O47" i="4" s="1"/>
  <c r="N49" i="4"/>
  <c r="L49" i="4"/>
  <c r="L48" i="4" s="1"/>
  <c r="L47" i="4" s="1"/>
  <c r="K49" i="4"/>
  <c r="K48" i="4" s="1"/>
  <c r="R45" i="4"/>
  <c r="R44" i="4" s="1"/>
  <c r="R43" i="4" s="1"/>
  <c r="Q45" i="4"/>
  <c r="Q44" i="4" s="1"/>
  <c r="O45" i="4"/>
  <c r="O44" i="4" s="1"/>
  <c r="O43" i="4" s="1"/>
  <c r="N45" i="4"/>
  <c r="L45" i="4"/>
  <c r="L44" i="4" s="1"/>
  <c r="L43" i="4" s="1"/>
  <c r="K45" i="4"/>
  <c r="K44" i="4" s="1"/>
  <c r="R41" i="4"/>
  <c r="R40" i="4" s="1"/>
  <c r="R36" i="4" s="1"/>
  <c r="Q41" i="4"/>
  <c r="Q40" i="4" s="1"/>
  <c r="Q36" i="4" s="1"/>
  <c r="O41" i="4"/>
  <c r="O40" i="4" s="1"/>
  <c r="O36" i="4" s="1"/>
  <c r="N41" i="4"/>
  <c r="L41" i="4"/>
  <c r="L40" i="4" s="1"/>
  <c r="L36" i="4" s="1"/>
  <c r="K41" i="4"/>
  <c r="K40" i="4" s="1"/>
  <c r="K36" i="4" s="1"/>
  <c r="Q27" i="4"/>
  <c r="Q26" i="4" s="1"/>
  <c r="P26" i="4" s="1"/>
  <c r="N27" i="4"/>
  <c r="N26" i="4" s="1"/>
  <c r="M26" i="4" s="1"/>
  <c r="K27" i="4"/>
  <c r="K26" i="4" s="1"/>
  <c r="R25" i="4"/>
  <c r="R24" i="4" s="1"/>
  <c r="L25" i="4"/>
  <c r="L24" i="4" s="1"/>
  <c r="P61" i="4" l="1"/>
  <c r="M61" i="4"/>
  <c r="R98" i="4"/>
  <c r="Q98" i="4"/>
  <c r="P36" i="4"/>
  <c r="M88" i="4"/>
  <c r="P88" i="4"/>
  <c r="P99" i="4"/>
  <c r="J27" i="4"/>
  <c r="P116" i="4"/>
  <c r="M27" i="4"/>
  <c r="P71" i="4"/>
  <c r="J118" i="4"/>
  <c r="P89" i="4"/>
  <c r="L81" i="4"/>
  <c r="O68" i="4"/>
  <c r="J58" i="4"/>
  <c r="P58" i="4"/>
  <c r="P73" i="4"/>
  <c r="J41" i="4"/>
  <c r="M118" i="4"/>
  <c r="M49" i="4"/>
  <c r="L53" i="4"/>
  <c r="R53" i="4"/>
  <c r="J56" i="4"/>
  <c r="P56" i="4"/>
  <c r="K68" i="4"/>
  <c r="Q68" i="4"/>
  <c r="O81" i="4"/>
  <c r="N81" i="4"/>
  <c r="K25" i="4"/>
  <c r="K24" i="4" s="1"/>
  <c r="O53" i="4"/>
  <c r="M69" i="4"/>
  <c r="M75" i="4"/>
  <c r="J84" i="4"/>
  <c r="M86" i="4"/>
  <c r="J40" i="4"/>
  <c r="R81" i="4"/>
  <c r="K117" i="4"/>
  <c r="J44" i="4"/>
  <c r="P45" i="4"/>
  <c r="N53" i="4"/>
  <c r="J59" i="4"/>
  <c r="J62" i="4"/>
  <c r="P62" i="4"/>
  <c r="R68" i="4"/>
  <c r="M73" i="4"/>
  <c r="J79" i="4"/>
  <c r="P86" i="4"/>
  <c r="M96" i="4"/>
  <c r="P27" i="4"/>
  <c r="M62" i="4"/>
  <c r="M71" i="4"/>
  <c r="J78" i="4"/>
  <c r="M79" i="4"/>
  <c r="J82" i="4"/>
  <c r="P82" i="4"/>
  <c r="J88" i="4"/>
  <c r="J96" i="4"/>
  <c r="J71" i="4"/>
  <c r="P69" i="4"/>
  <c r="M45" i="4"/>
  <c r="J48" i="4"/>
  <c r="J54" i="4"/>
  <c r="P54" i="4"/>
  <c r="M56" i="4"/>
  <c r="M59" i="4"/>
  <c r="L68" i="4"/>
  <c r="J73" i="4"/>
  <c r="J76" i="4"/>
  <c r="P76" i="4"/>
  <c r="P84" i="4"/>
  <c r="M89" i="4"/>
  <c r="P96" i="4"/>
  <c r="M84" i="4"/>
  <c r="J86" i="4"/>
  <c r="N95" i="4"/>
  <c r="M95" i="4" s="1"/>
  <c r="J49" i="4"/>
  <c r="M82" i="4"/>
  <c r="O25" i="4"/>
  <c r="O24" i="4" s="1"/>
  <c r="P44" i="4"/>
  <c r="L35" i="4"/>
  <c r="P48" i="4"/>
  <c r="O35" i="4"/>
  <c r="P40" i="4"/>
  <c r="P78" i="4"/>
  <c r="P117" i="4"/>
  <c r="Q25" i="4"/>
  <c r="Q24" i="4" s="1"/>
  <c r="P24" i="4" s="1"/>
  <c r="M41" i="4"/>
  <c r="N40" i="4"/>
  <c r="N36" i="4" s="1"/>
  <c r="M36" i="4" s="1"/>
  <c r="K43" i="4"/>
  <c r="J43" i="4" s="1"/>
  <c r="N44" i="4"/>
  <c r="Q47" i="4"/>
  <c r="P47" i="4" s="1"/>
  <c r="Q53" i="4"/>
  <c r="J61" i="4"/>
  <c r="N68" i="4"/>
  <c r="Q75" i="4"/>
  <c r="P75" i="4" s="1"/>
  <c r="K81" i="4"/>
  <c r="K95" i="4"/>
  <c r="P41" i="4"/>
  <c r="J45" i="4"/>
  <c r="P49" i="4"/>
  <c r="M54" i="4"/>
  <c r="P59" i="4"/>
  <c r="J69" i="4"/>
  <c r="M76" i="4"/>
  <c r="P79" i="4"/>
  <c r="J89" i="4"/>
  <c r="P118" i="4"/>
  <c r="Q43" i="4"/>
  <c r="K47" i="4"/>
  <c r="J47" i="4" s="1"/>
  <c r="N48" i="4"/>
  <c r="K53" i="4"/>
  <c r="N58" i="4"/>
  <c r="M58" i="4" s="1"/>
  <c r="K75" i="4"/>
  <c r="J75" i="4" s="1"/>
  <c r="N78" i="4"/>
  <c r="M78" i="4" s="1"/>
  <c r="Q81" i="4"/>
  <c r="Q95" i="4"/>
  <c r="N117" i="4"/>
  <c r="N116" i="4" s="1"/>
  <c r="N98" i="4" s="1"/>
  <c r="M98" i="4" s="1"/>
  <c r="P98" i="4" l="1"/>
  <c r="M68" i="4"/>
  <c r="N25" i="4"/>
  <c r="N24" i="4" s="1"/>
  <c r="M24" i="4" s="1"/>
  <c r="J68" i="4"/>
  <c r="J117" i="4"/>
  <c r="K116" i="4"/>
  <c r="K98" i="4" s="1"/>
  <c r="M116" i="4"/>
  <c r="M53" i="4"/>
  <c r="L52" i="4"/>
  <c r="L51" i="4" s="1"/>
  <c r="L23" i="4" s="1"/>
  <c r="L120" i="4" s="1"/>
  <c r="P81" i="4"/>
  <c r="O52" i="4"/>
  <c r="O51" i="4" s="1"/>
  <c r="J81" i="4"/>
  <c r="M81" i="4"/>
  <c r="P68" i="4"/>
  <c r="R52" i="4"/>
  <c r="R51" i="4" s="1"/>
  <c r="J99" i="4"/>
  <c r="J26" i="4"/>
  <c r="N94" i="4"/>
  <c r="M94" i="4" s="1"/>
  <c r="M48" i="4"/>
  <c r="N47" i="4"/>
  <c r="M47" i="4" s="1"/>
  <c r="M44" i="4"/>
  <c r="N43" i="4"/>
  <c r="M43" i="4" s="1"/>
  <c r="P25" i="4"/>
  <c r="R35" i="4"/>
  <c r="P53" i="4"/>
  <c r="Q52" i="4"/>
  <c r="J25" i="4"/>
  <c r="M117" i="4"/>
  <c r="P43" i="4"/>
  <c r="Q35" i="4"/>
  <c r="N52" i="4"/>
  <c r="M40" i="4"/>
  <c r="J53" i="4"/>
  <c r="K52" i="4"/>
  <c r="J36" i="4"/>
  <c r="K35" i="4"/>
  <c r="J35" i="4" s="1"/>
  <c r="J95" i="4"/>
  <c r="K94" i="4"/>
  <c r="P95" i="4"/>
  <c r="Q94" i="4"/>
  <c r="M25" i="4" l="1"/>
  <c r="J116" i="4"/>
  <c r="J98" i="4"/>
  <c r="N93" i="4"/>
  <c r="M93" i="4" s="1"/>
  <c r="R23" i="4"/>
  <c r="R120" i="4" s="1"/>
  <c r="P94" i="4"/>
  <c r="Q93" i="4"/>
  <c r="P93" i="4" s="1"/>
  <c r="M52" i="4"/>
  <c r="N51" i="4"/>
  <c r="M51" i="4" s="1"/>
  <c r="P52" i="4"/>
  <c r="Q51" i="4"/>
  <c r="P51" i="4" s="1"/>
  <c r="J94" i="4"/>
  <c r="K93" i="4"/>
  <c r="J93" i="4" s="1"/>
  <c r="J52" i="4"/>
  <c r="K51" i="4"/>
  <c r="J51" i="4" s="1"/>
  <c r="N35" i="4"/>
  <c r="O23" i="4"/>
  <c r="O120" i="4" s="1"/>
  <c r="P35" i="4"/>
  <c r="J24" i="4"/>
  <c r="K23" i="4" l="1"/>
  <c r="J23" i="4" s="1"/>
  <c r="N23" i="4"/>
  <c r="M35" i="4"/>
  <c r="Q23" i="4"/>
  <c r="K120" i="4" l="1"/>
  <c r="Q120" i="4"/>
  <c r="P23" i="4"/>
  <c r="M23" i="4"/>
  <c r="N120" i="4"/>
  <c r="M120" i="4" l="1"/>
  <c r="J120" i="4"/>
  <c r="P120" i="4"/>
</calcChain>
</file>

<file path=xl/sharedStrings.xml><?xml version="1.0" encoding="utf-8"?>
<sst xmlns="http://schemas.openxmlformats.org/spreadsheetml/2006/main" count="777" uniqueCount="106">
  <si>
    <t>РАСПРЕДЕЛЕНИЕ</t>
  </si>
  <si>
    <t>(муниципальным программам и непрограммным направлениям деятельности),</t>
  </si>
  <si>
    <t>0</t>
  </si>
  <si>
    <t>00</t>
  </si>
  <si>
    <t>01</t>
  </si>
  <si>
    <t>Сумма, рублей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</si>
  <si>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</si>
  <si>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</si>
  <si>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</si>
  <si>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</si>
  <si>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</si>
  <si>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</si>
  <si>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</si>
  <si>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120</t>
  </si>
  <si>
    <t xml:space="preserve">группам и подгруппам видов расходов классификации расходов бюджетов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</si>
  <si>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</si>
  <si>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</si>
  <si>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</si>
  <si>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</si>
  <si>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</si>
  <si>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000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</si>
  <si>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</si>
  <si>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</si>
  <si>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200</t>
  </si>
  <si>
    <t>240</t>
  </si>
  <si>
    <t>110</t>
  </si>
  <si>
    <t>2</t>
  </si>
  <si>
    <t>002</t>
  </si>
  <si>
    <t>800</t>
  </si>
  <si>
    <t>850</t>
  </si>
  <si>
    <t>Иные бюджетные ассигнования</t>
  </si>
  <si>
    <t>Уплата налогов, сборов и иных платежей</t>
  </si>
  <si>
    <t>870</t>
  </si>
  <si>
    <t>Резервные средства</t>
  </si>
  <si>
    <t>3</t>
  </si>
  <si>
    <t>Благоустройство</t>
  </si>
  <si>
    <t/>
  </si>
  <si>
    <t>Всего</t>
  </si>
  <si>
    <t>Закупка товаров, работ и услуг для обеспечения государственных (муниципальных) нужд</t>
  </si>
  <si>
    <t>сельского поселения</t>
  </si>
  <si>
    <t>Межбюджетные трансферты</t>
  </si>
  <si>
    <t>Иные межбюджетные трансферты</t>
  </si>
  <si>
    <t>500</t>
  </si>
  <si>
    <t>540</t>
  </si>
  <si>
    <t>2022 год</t>
  </si>
  <si>
    <t>2023 год</t>
  </si>
  <si>
    <t>на 2022 год и на плановый период 2023 и 2024 годов</t>
  </si>
  <si>
    <t>2024 год</t>
  </si>
  <si>
    <t>к решению Совета Покровского</t>
  </si>
  <si>
    <t xml:space="preserve">бюджетных ассигнований бюджета Покровского сельского поселения по целевым статьям 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</si>
  <si>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</si>
  <si>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</si>
  <si>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</si>
  <si>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</si>
  <si>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</si>
  <si>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001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</si>
  <si>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</si>
  <si>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</si>
  <si>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</si>
  <si>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</si>
  <si>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</si>
  <si>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</si>
  <si>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</si>
  <si>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</si>
  <si>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</si>
  <si>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</si>
  <si>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998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</si>
  <si>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</si>
  <si>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</si>
  <si>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</si>
  <si>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Организация и обеспечения мероприятий по решению других (общих) вопросов муниципального значения</t>
  </si>
  <si>
    <t>Обеспечение выполнения функций казенных учреждений</t>
  </si>
  <si>
    <t>Участие в предупреждении и ликвидации последствий чрезвычайных ситуаций в Покровском сельском поселении</t>
  </si>
  <si>
    <t>006</t>
  </si>
  <si>
    <t>Формирование и использование средств резервных фондов</t>
  </si>
  <si>
    <t>997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</si>
  <si>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</si>
  <si>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</t>
  </si>
  <si>
    <t>118</t>
  </si>
  <si>
    <t>4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</si>
  <si>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</si>
  <si>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</si>
  <si>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</si>
  <si>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</si>
  <si>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</si>
  <si>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</si>
  <si>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Выполнение части полномочий в части проведения муниципального земельного контроля</t>
  </si>
  <si>
    <t>009</t>
  </si>
  <si>
    <t>Выполнение части полномочий в сфере ведения информационной системы обеспечения градостроительной деятельности</t>
  </si>
  <si>
    <t>04</t>
  </si>
  <si>
    <t>от 16.12.2021 № 39</t>
  </si>
  <si>
    <t>202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</si>
  <si>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</si>
  <si>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Организация и проведение областных, районных и сельских культурных мероприятий</t>
  </si>
  <si>
    <t>350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</si>
  <si>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</si>
  <si>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</si>
  <si>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Премии и гранты</t>
  </si>
  <si>
    <t>"Приложение № 4</t>
  </si>
  <si>
    <t>"</t>
  </si>
  <si>
    <t>Приложение № 3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</si>
  <si>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</si>
  <si>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</si>
  <si>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Подпрограмма "Организация мероприятий по осуществлению части переданных полномочий"</t>
  </si>
  <si>
    <t>Развитие муниципальных услуг в сфере культурно - досуговой деятельности</t>
  </si>
  <si>
    <t>от 28.07.2022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</si>
</sst>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9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2">
    <xf numFmtId="0" fontId="0" fillId="0" borderId="0" xfId="0"/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 applyProtection="1">
      <alignment horizontal="left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2" applyFont="1" applyFill="1" applyBorder="1" applyAlignment="1" applyProtection="1">
      <alignment horizontal="center" vertical="center"/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1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/>
    <xf numFmtId="0" fontId="8" fillId="0" borderId="0" xfId="1" applyFont="1" applyFill="1"/>
    <xf numFmtId="49" fontId="3" fillId="0" borderId="0" xfId="1" applyNumberFormat="1" applyFont="1" applyFill="1" applyBorder="1" applyAlignment="1" applyProtection="1">
      <alignment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5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56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57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58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59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6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6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62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63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64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6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66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2" applyNumberFormat="1" applyFont="1" applyFill="1" applyBorder="1" applyAlignment="1" applyProtection="1">
      <alignment horizontal="center" vertical="center"/>
      <protection hidden="1"/>
    </xf>
    <xf numFmtId="4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1" applyFont="1" applyFill="1" applyBorder="1" applyAlignment="1" applyProtection="1">
      <alignment horizontal="left" vertical="center" wrapText="1"/>
      <protection hidden="1"/>
    </xf>
    <xf numFmtId="0" fontId="4" fillId="0" borderId="1" xfId="1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49" fontId="1" fillId="0" borderId="0" xfId="1" applyNumberFormat="1" applyFont="1" applyFill="1"/>
    <xf numFmtId="4" fontId="1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49" fontId="1" fillId="0" borderId="0" xfId="1" applyNumberFormat="1" applyFont="1" applyFill="1" applyProtection="1">
      <protection hidden="1"/>
    </xf>
    <xf numFmtId="0" fontId="1" fillId="0" borderId="0" xfId="1" applyFont="1" applyFill="1" applyAlignment="1" applyProtection="1">
      <alignment horizontal="center"/>
      <protection hidden="1"/>
    </xf>
    <xf numFmtId="49" fontId="3" fillId="0" borderId="0" xfId="1" applyNumberFormat="1" applyFont="1" applyFill="1" applyProtection="1">
      <protection hidden="1"/>
    </xf>
    <xf numFmtId="0" fontId="3" fillId="0" borderId="0" xfId="1" applyFont="1" applyFill="1" applyAlignment="1" applyProtection="1">
      <alignment horizontal="center"/>
      <protection hidden="1"/>
    </xf>
    <xf numFmtId="165" fontId="9" fillId="0" borderId="0" xfId="0" applyNumberFormat="1" applyFont="1" applyFill="1" applyBorder="1" applyAlignment="1" applyProtection="1">
      <protection hidden="1"/>
    </xf>
    <xf numFmtId="0" fontId="3" fillId="0" borderId="0" xfId="1" applyFont="1" applyFill="1" applyBorder="1" applyAlignment="1" applyProtection="1">
      <alignment horizontal="left"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center"/>
      <protection hidden="1"/>
    </xf>
    <xf numFmtId="49" fontId="6" fillId="0" borderId="0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0" xfId="1" applyNumberFormat="1" applyFont="1" applyFill="1" applyBorder="1" applyAlignment="1" applyProtection="1">
      <alignment horizontal="center" vertical="center"/>
      <protection hidden="1"/>
    </xf>
    <xf numFmtId="164" fontId="7" fillId="0" borderId="0" xfId="1" applyNumberFormat="1" applyFont="1" applyFill="1" applyBorder="1" applyProtection="1">
      <protection hidden="1"/>
    </xf>
    <xf numFmtId="164" fontId="8" fillId="0" borderId="0" xfId="1" applyNumberFormat="1" applyFont="1" applyFill="1"/>
    <xf numFmtId="0" fontId="3" fillId="0" borderId="4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 applyProtection="1">
      <alignment horizontal="center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79">
    <cellStyle name="TableStyleLight1" xfId="1"/>
    <cellStyle name="TableStyleLight1 10" xfId="11"/>
    <cellStyle name="TableStyleLight1 11" xfId="12"/>
    <cellStyle name="TableStyleLight1 12" xfId="13"/>
    <cellStyle name="TableStyleLight1 13" xfId="14"/>
    <cellStyle name="TableStyleLight1 14" xfId="15"/>
    <cellStyle name="TableStyleLight1 15" xfId="16"/>
    <cellStyle name="TableStyleLight1 16" xfId="17"/>
    <cellStyle name="TableStyleLight1 17" xfId="18"/>
    <cellStyle name="TableStyleLight1 18" xfId="19"/>
    <cellStyle name="TableStyleLight1 19" xfId="20"/>
    <cellStyle name="TableStyleLight1 2" xfId="4"/>
    <cellStyle name="TableStyleLight1 20" xfId="21"/>
    <cellStyle name="TableStyleLight1 21" xfId="22"/>
    <cellStyle name="TableStyleLight1 22" xfId="23"/>
    <cellStyle name="TableStyleLight1 23" xfId="24"/>
    <cellStyle name="TableStyleLight1 24" xfId="25"/>
    <cellStyle name="TableStyleLight1 25" xfId="26"/>
    <cellStyle name="TableStyleLight1 26" xfId="27"/>
    <cellStyle name="TableStyleLight1 27" xfId="28"/>
    <cellStyle name="TableStyleLight1 28" xfId="29"/>
    <cellStyle name="TableStyleLight1 29" xfId="30"/>
    <cellStyle name="TableStyleLight1 3" xfId="3"/>
    <cellStyle name="TableStyleLight1 30" xfId="31"/>
    <cellStyle name="TableStyleLight1 31" xfId="32"/>
    <cellStyle name="TableStyleLight1 32" xfId="33"/>
    <cellStyle name="TableStyleLight1 33" xfId="34"/>
    <cellStyle name="TableStyleLight1 34" xfId="35"/>
    <cellStyle name="TableStyleLight1 35" xfId="36"/>
    <cellStyle name="TableStyleLight1 36" xfId="37"/>
    <cellStyle name="TableStyleLight1 37" xfId="38"/>
    <cellStyle name="TableStyleLight1 38" xfId="39"/>
    <cellStyle name="TableStyleLight1 39" xfId="40"/>
    <cellStyle name="TableStyleLight1 4" xfId="5"/>
    <cellStyle name="TableStyleLight1 40" xfId="41"/>
    <cellStyle name="TableStyleLight1 41" xfId="42"/>
    <cellStyle name="TableStyleLight1 42" xfId="43"/>
    <cellStyle name="TableStyleLight1 43" xfId="44"/>
    <cellStyle name="TableStyleLight1 44" xfId="45"/>
    <cellStyle name="TableStyleLight1 45" xfId="46"/>
    <cellStyle name="TableStyleLight1 46" xfId="47"/>
    <cellStyle name="TableStyleLight1 47" xfId="48"/>
    <cellStyle name="TableStyleLight1 48" xfId="49"/>
    <cellStyle name="TableStyleLight1 49" xfId="50"/>
    <cellStyle name="TableStyleLight1 5" xfId="6"/>
    <cellStyle name="TableStyleLight1 50" xfId="51"/>
    <cellStyle name="TableStyleLight1 51" xfId="52"/>
    <cellStyle name="TableStyleLight1 52" xfId="53"/>
    <cellStyle name="TableStyleLight1 53" xfId="54"/>
    <cellStyle name="TableStyleLight1 54" xfId="55"/>
    <cellStyle name="TableStyleLight1 55" xfId="56"/>
    <cellStyle name="TableStyleLight1 56" xfId="57"/>
    <cellStyle name="TableStyleLight1 57" xfId="58"/>
    <cellStyle name="TableStyleLight1 58" xfId="59"/>
    <cellStyle name="TableStyleLight1 59" xfId="60"/>
    <cellStyle name="TableStyleLight1 6" xfId="7"/>
    <cellStyle name="TableStyleLight1 60" xfId="61"/>
    <cellStyle name="TableStyleLight1 61" xfId="62"/>
    <cellStyle name="TableStyleLight1 62" xfId="63"/>
    <cellStyle name="TableStyleLight1 63" xfId="64"/>
    <cellStyle name="TableStyleLight1 64" xfId="65"/>
    <cellStyle name="TableStyleLight1 65" xfId="66"/>
    <cellStyle name="TableStyleLight1 66" xfId="67"/>
    <cellStyle name="TableStyleLight1 67" xfId="68"/>
    <cellStyle name="TableStyleLight1 68" xfId="69"/>
    <cellStyle name="TableStyleLight1 69" xfId="70"/>
    <cellStyle name="TableStyleLight1 7" xfId="8"/>
    <cellStyle name="TableStyleLight1 70" xfId="71"/>
    <cellStyle name="TableStyleLight1 71" xfId="72"/>
    <cellStyle name="TableStyleLight1 72" xfId="73"/>
    <cellStyle name="TableStyleLight1 73" xfId="74"/>
    <cellStyle name="TableStyleLight1 74" xfId="75"/>
    <cellStyle name="TableStyleLight1 75" xfId="76"/>
    <cellStyle name="TableStyleLight1 76" xfId="77"/>
    <cellStyle name="TableStyleLight1 77" xfId="78"/>
    <cellStyle name="TableStyleLight1 8" xfId="9"/>
    <cellStyle name="TableStyleLight1 9" xfId="10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21"/>
  <sheetViews>
    <sheetView showGridLines="0" tabSelected="1" view="pageBreakPreview" zoomScale="70" zoomScaleNormal="70" zoomScaleSheetLayoutView="70" workbookViewId="0">
      <selection activeCell="O10" sqref="N10:O10"/>
    </sheetView>
  </sheetViews>
  <sheetFormatPr defaultRowHeight="12.75" x14ac:dyDescent="0.2"/>
  <cols>
    <col min="1" max="1" width="8.42578125" style="9" customWidth="1"/>
    <col min="2" max="2" width="60.140625" style="9" customWidth="1"/>
    <col min="3" max="3" width="5.140625" style="40" bestFit="1" customWidth="1"/>
    <col min="4" max="4" width="3.85546875" style="40" bestFit="1" customWidth="1"/>
    <col min="5" max="5" width="4.42578125" style="40" customWidth="1"/>
    <col min="6" max="6" width="3.85546875" style="40" customWidth="1"/>
    <col min="7" max="7" width="5.7109375" style="40" customWidth="1"/>
    <col min="8" max="8" width="3.85546875" style="40" customWidth="1"/>
    <col min="9" max="9" width="5.7109375" style="40" customWidth="1"/>
    <col min="10" max="10" width="19.140625" style="41" customWidth="1"/>
    <col min="11" max="11" width="22.7109375" style="41" customWidth="1"/>
    <col min="12" max="12" width="15.7109375" style="41" customWidth="1"/>
    <col min="13" max="13" width="19.140625" style="9" customWidth="1"/>
    <col min="14" max="14" width="24.28515625" style="9" bestFit="1" customWidth="1"/>
    <col min="15" max="15" width="17" style="9" customWidth="1"/>
    <col min="16" max="16" width="19.140625" style="9" customWidth="1"/>
    <col min="17" max="17" width="24.28515625" style="9" bestFit="1" customWidth="1"/>
    <col min="18" max="18" width="16.5703125" style="9" customWidth="1"/>
    <col min="19" max="19" width="2.28515625" style="9" bestFit="1" customWidth="1"/>
    <col min="20" max="16384" width="9.140625" style="9"/>
  </cols>
  <sheetData>
    <row r="2" spans="1:18" ht="18.75" x14ac:dyDescent="0.3">
      <c r="P2" s="42" t="s">
        <v>100</v>
      </c>
    </row>
    <row r="3" spans="1:18" ht="18.75" x14ac:dyDescent="0.3">
      <c r="P3" s="42" t="s">
        <v>48</v>
      </c>
    </row>
    <row r="4" spans="1:18" ht="18.75" x14ac:dyDescent="0.3">
      <c r="P4" s="42" t="s">
        <v>39</v>
      </c>
    </row>
    <row r="5" spans="1:18" ht="18.75" x14ac:dyDescent="0.3">
      <c r="P5" s="42" t="s">
        <v>105</v>
      </c>
    </row>
    <row r="6" spans="1:18" ht="18.75" x14ac:dyDescent="0.3">
      <c r="P6" s="42"/>
    </row>
    <row r="7" spans="1:18" ht="18.75" x14ac:dyDescent="0.3">
      <c r="A7" s="10"/>
      <c r="B7" s="10"/>
      <c r="C7" s="43"/>
      <c r="D7" s="43"/>
      <c r="E7" s="43"/>
      <c r="F7" s="43"/>
      <c r="G7" s="43"/>
      <c r="H7" s="43"/>
      <c r="I7" s="43"/>
      <c r="J7" s="44"/>
      <c r="K7" s="44"/>
      <c r="M7" s="10"/>
      <c r="P7" s="42" t="s">
        <v>98</v>
      </c>
    </row>
    <row r="8" spans="1:18" ht="18.75" x14ac:dyDescent="0.3">
      <c r="A8" s="10"/>
      <c r="B8" s="10"/>
      <c r="C8" s="43"/>
      <c r="D8" s="43"/>
      <c r="E8" s="43"/>
      <c r="F8" s="43"/>
      <c r="G8" s="43"/>
      <c r="H8" s="43"/>
      <c r="I8" s="43"/>
      <c r="J8" s="44"/>
      <c r="K8" s="44"/>
      <c r="M8" s="10"/>
      <c r="P8" s="42" t="s">
        <v>48</v>
      </c>
    </row>
    <row r="9" spans="1:18" ht="18.75" x14ac:dyDescent="0.3">
      <c r="A9" s="10"/>
      <c r="B9" s="10"/>
      <c r="C9" s="43"/>
      <c r="D9" s="43"/>
      <c r="E9" s="43"/>
      <c r="F9" s="43"/>
      <c r="G9" s="43"/>
      <c r="H9" s="43"/>
      <c r="I9" s="43"/>
      <c r="J9" s="44"/>
      <c r="K9" s="44"/>
      <c r="M9" s="10"/>
      <c r="P9" s="42" t="s">
        <v>39</v>
      </c>
    </row>
    <row r="10" spans="1:18" ht="18.75" x14ac:dyDescent="0.3">
      <c r="A10" s="10"/>
      <c r="B10" s="10"/>
      <c r="C10" s="43"/>
      <c r="D10" s="43"/>
      <c r="E10" s="43"/>
      <c r="F10" s="43"/>
      <c r="G10" s="43"/>
      <c r="H10" s="43"/>
      <c r="I10" s="43"/>
      <c r="J10" s="44"/>
      <c r="K10" s="44"/>
      <c r="M10" s="10"/>
      <c r="P10" s="42" t="s">
        <v>90</v>
      </c>
    </row>
    <row r="11" spans="1:18" x14ac:dyDescent="0.2">
      <c r="A11" s="10"/>
      <c r="B11" s="10"/>
      <c r="C11" s="43"/>
      <c r="D11" s="43"/>
      <c r="E11" s="43"/>
      <c r="F11" s="43"/>
      <c r="G11" s="43"/>
      <c r="H11" s="43"/>
      <c r="I11" s="43"/>
      <c r="J11" s="44"/>
      <c r="K11" s="44"/>
      <c r="L11" s="44"/>
      <c r="M11" s="10"/>
    </row>
    <row r="12" spans="1:18" x14ac:dyDescent="0.2">
      <c r="A12" s="10"/>
      <c r="B12" s="10"/>
      <c r="C12" s="43"/>
      <c r="D12" s="43"/>
      <c r="E12" s="43"/>
      <c r="F12" s="43"/>
      <c r="G12" s="43"/>
      <c r="H12" s="43"/>
      <c r="I12" s="43"/>
      <c r="J12" s="44"/>
      <c r="K12" s="44"/>
      <c r="L12" s="44"/>
      <c r="M12" s="10"/>
    </row>
    <row r="13" spans="1:18" ht="19.5" customHeight="1" x14ac:dyDescent="0.2">
      <c r="A13" s="59" t="s">
        <v>0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</row>
    <row r="14" spans="1:18" ht="19.5" customHeight="1" x14ac:dyDescent="0.2">
      <c r="A14" s="59" t="s">
        <v>49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</row>
    <row r="15" spans="1:18" ht="19.5" customHeight="1" x14ac:dyDescent="0.2">
      <c r="A15" s="59" t="s">
        <v>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</row>
    <row r="16" spans="1:18" ht="19.5" customHeight="1" x14ac:dyDescent="0.2">
      <c r="A16" s="59" t="s">
        <v>14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</row>
    <row r="17" spans="1:20" ht="19.5" customHeight="1" x14ac:dyDescent="0.2">
      <c r="A17" s="59" t="s">
        <v>46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</row>
    <row r="18" spans="1:20" ht="19.5" customHeight="1" x14ac:dyDescent="0.3">
      <c r="A18" s="11"/>
      <c r="B18" s="11"/>
      <c r="C18" s="45"/>
      <c r="D18" s="45"/>
      <c r="E18" s="45"/>
      <c r="F18" s="45"/>
      <c r="G18" s="45"/>
      <c r="H18" s="45"/>
      <c r="I18" s="45"/>
      <c r="J18" s="46"/>
      <c r="K18" s="46"/>
      <c r="L18" s="46"/>
      <c r="M18" s="10"/>
    </row>
    <row r="19" spans="1:20" ht="19.5" customHeight="1" x14ac:dyDescent="0.3">
      <c r="A19" s="57" t="s">
        <v>6</v>
      </c>
      <c r="B19" s="57" t="s">
        <v>11</v>
      </c>
      <c r="C19" s="60" t="s">
        <v>12</v>
      </c>
      <c r="D19" s="60"/>
      <c r="E19" s="60"/>
      <c r="F19" s="60"/>
      <c r="G19" s="60"/>
      <c r="H19" s="60"/>
      <c r="I19" s="60"/>
      <c r="J19" s="56" t="s">
        <v>44</v>
      </c>
      <c r="K19" s="56"/>
      <c r="L19" s="56"/>
      <c r="M19" s="56" t="s">
        <v>45</v>
      </c>
      <c r="N19" s="56"/>
      <c r="O19" s="56"/>
      <c r="P19" s="56" t="s">
        <v>47</v>
      </c>
      <c r="Q19" s="56"/>
      <c r="R19" s="56"/>
    </row>
    <row r="20" spans="1:20" ht="19.5" customHeight="1" x14ac:dyDescent="0.2">
      <c r="A20" s="57"/>
      <c r="B20" s="57"/>
      <c r="C20" s="60"/>
      <c r="D20" s="60"/>
      <c r="E20" s="60"/>
      <c r="F20" s="60"/>
      <c r="G20" s="60"/>
      <c r="H20" s="60"/>
      <c r="I20" s="60"/>
      <c r="J20" s="57" t="s">
        <v>5</v>
      </c>
      <c r="K20" s="58" t="s">
        <v>17</v>
      </c>
      <c r="L20" s="58"/>
      <c r="M20" s="57" t="s">
        <v>5</v>
      </c>
      <c r="N20" s="58" t="s">
        <v>17</v>
      </c>
      <c r="O20" s="58"/>
      <c r="P20" s="57" t="s">
        <v>5</v>
      </c>
      <c r="Q20" s="58" t="s">
        <v>17</v>
      </c>
      <c r="R20" s="58"/>
    </row>
    <row r="21" spans="1:20" ht="115.5" customHeight="1" x14ac:dyDescent="0.2">
      <c r="A21" s="57"/>
      <c r="B21" s="57"/>
      <c r="C21" s="61" t="s">
        <v>7</v>
      </c>
      <c r="D21" s="61"/>
      <c r="E21" s="61"/>
      <c r="F21" s="61"/>
      <c r="G21" s="61"/>
      <c r="H21" s="61"/>
      <c r="I21" s="39" t="s">
        <v>8</v>
      </c>
      <c r="J21" s="57"/>
      <c r="K21" s="36" t="s">
        <v>18</v>
      </c>
      <c r="L21" s="36" t="s">
        <v>19</v>
      </c>
      <c r="M21" s="57"/>
      <c r="N21" s="36" t="s">
        <v>18</v>
      </c>
      <c r="O21" s="36" t="s">
        <v>19</v>
      </c>
      <c r="P21" s="57"/>
      <c r="Q21" s="36" t="s">
        <v>18</v>
      </c>
      <c r="R21" s="36" t="s">
        <v>19</v>
      </c>
    </row>
    <row r="22" spans="1:20" ht="18.75" x14ac:dyDescent="0.2">
      <c r="A22" s="36">
        <v>1</v>
      </c>
      <c r="B22" s="37">
        <v>2</v>
      </c>
      <c r="C22" s="15"/>
      <c r="D22" s="15"/>
      <c r="E22" s="15"/>
      <c r="F22" s="15" t="s">
        <v>34</v>
      </c>
      <c r="G22" s="15"/>
      <c r="H22" s="15"/>
      <c r="I22" s="16">
        <v>4</v>
      </c>
      <c r="J22" s="36">
        <v>5</v>
      </c>
      <c r="K22" s="36">
        <v>6</v>
      </c>
      <c r="L22" s="36">
        <v>7</v>
      </c>
      <c r="M22" s="36">
        <v>8</v>
      </c>
      <c r="N22" s="36">
        <v>9</v>
      </c>
      <c r="O22" s="36">
        <v>10</v>
      </c>
      <c r="P22" s="36">
        <v>11</v>
      </c>
      <c r="Q22" s="36">
        <v>12</v>
      </c>
      <c r="R22" s="36">
        <v>13</v>
      </c>
    </row>
    <row r="23" spans="1:20" ht="112.5" x14ac:dyDescent="0.2">
      <c r="A23" s="36" t="s">
        <v>10</v>
      </c>
      <c r="B23" s="2" t="s">
        <v>50</v>
      </c>
      <c r="C23" s="38" t="s">
        <v>51</v>
      </c>
      <c r="D23" s="38" t="s">
        <v>2</v>
      </c>
      <c r="E23" s="38" t="s">
        <v>3</v>
      </c>
      <c r="F23" s="38" t="s">
        <v>2</v>
      </c>
      <c r="G23" s="38" t="s">
        <v>20</v>
      </c>
      <c r="H23" s="38" t="s">
        <v>2</v>
      </c>
      <c r="I23" s="38"/>
      <c r="J23" s="18">
        <f>K23+L23</f>
        <v>8729687.2699999996</v>
      </c>
      <c r="K23" s="18">
        <f>K24+K35+K51+K93+K98</f>
        <v>8176078.5999999996</v>
      </c>
      <c r="L23" s="18">
        <f>L24+L35+L51+L93+L98</f>
        <v>553608.66999999993</v>
      </c>
      <c r="M23" s="18">
        <f>N23+O23</f>
        <v>7776554.2599999998</v>
      </c>
      <c r="N23" s="18">
        <f>N24+N35+N51+N93+N98</f>
        <v>7634845.2599999998</v>
      </c>
      <c r="O23" s="18">
        <f>O24+O35+O51+O93+O98</f>
        <v>141709</v>
      </c>
      <c r="P23" s="18">
        <f>Q23+R23</f>
        <v>7667309.9899999993</v>
      </c>
      <c r="Q23" s="18">
        <f>Q24+Q35+Q51+Q93+Q98</f>
        <v>7520589.9899999993</v>
      </c>
      <c r="R23" s="18">
        <f>R24+R35+R51+R93+R98</f>
        <v>146720</v>
      </c>
    </row>
    <row r="24" spans="1:20" ht="75" x14ac:dyDescent="0.2">
      <c r="A24" s="36"/>
      <c r="B24" s="2" t="s">
        <v>52</v>
      </c>
      <c r="C24" s="38" t="s">
        <v>51</v>
      </c>
      <c r="D24" s="38" t="s">
        <v>10</v>
      </c>
      <c r="E24" s="38" t="s">
        <v>3</v>
      </c>
      <c r="F24" s="38" t="s">
        <v>2</v>
      </c>
      <c r="G24" s="38" t="s">
        <v>20</v>
      </c>
      <c r="H24" s="38" t="s">
        <v>2</v>
      </c>
      <c r="I24" s="38"/>
      <c r="J24" s="18">
        <f t="shared" ref="J24:J119" si="0">K24+L24</f>
        <v>320166.79000000004</v>
      </c>
      <c r="K24" s="18">
        <f>K25+K31</f>
        <v>320166.79000000004</v>
      </c>
      <c r="L24" s="18">
        <f>L25+L31</f>
        <v>0</v>
      </c>
      <c r="M24" s="18">
        <f t="shared" ref="M24" si="1">N24+O24</f>
        <v>100000</v>
      </c>
      <c r="N24" s="18">
        <f>N25+N31</f>
        <v>100000</v>
      </c>
      <c r="O24" s="18">
        <f>O25+O31</f>
        <v>0</v>
      </c>
      <c r="P24" s="18">
        <f t="shared" ref="P24" si="2">Q24+R24</f>
        <v>100000</v>
      </c>
      <c r="Q24" s="18">
        <f>Q25+Q31</f>
        <v>100000</v>
      </c>
      <c r="R24" s="18">
        <f>R25+R31</f>
        <v>0</v>
      </c>
    </row>
    <row r="25" spans="1:20" ht="18.75" x14ac:dyDescent="0.2">
      <c r="A25" s="36"/>
      <c r="B25" s="2" t="s">
        <v>35</v>
      </c>
      <c r="C25" s="38" t="s">
        <v>51</v>
      </c>
      <c r="D25" s="38" t="s">
        <v>10</v>
      </c>
      <c r="E25" s="38" t="s">
        <v>4</v>
      </c>
      <c r="F25" s="38" t="s">
        <v>2</v>
      </c>
      <c r="G25" s="38" t="s">
        <v>20</v>
      </c>
      <c r="H25" s="38" t="s">
        <v>2</v>
      </c>
      <c r="I25" s="38"/>
      <c r="J25" s="18">
        <f t="shared" si="0"/>
        <v>314934.13000000006</v>
      </c>
      <c r="K25" s="18">
        <f t="shared" ref="K25:L25" si="3">K26</f>
        <v>314934.13000000006</v>
      </c>
      <c r="L25" s="18">
        <f t="shared" si="3"/>
        <v>0</v>
      </c>
      <c r="M25" s="18">
        <f t="shared" ref="M25:M26" si="4">N25+O25</f>
        <v>100000</v>
      </c>
      <c r="N25" s="18">
        <f t="shared" ref="N25:O25" si="5">N26</f>
        <v>100000</v>
      </c>
      <c r="O25" s="18">
        <f t="shared" si="5"/>
        <v>0</v>
      </c>
      <c r="P25" s="18">
        <f t="shared" ref="P25:P26" si="6">Q25+R25</f>
        <v>100000</v>
      </c>
      <c r="Q25" s="18">
        <f t="shared" ref="Q25:R25" si="7">Q26</f>
        <v>100000</v>
      </c>
      <c r="R25" s="18">
        <f t="shared" si="7"/>
        <v>0</v>
      </c>
    </row>
    <row r="26" spans="1:20" ht="18.75" x14ac:dyDescent="0.2">
      <c r="A26" s="36"/>
      <c r="B26" s="2" t="s">
        <v>53</v>
      </c>
      <c r="C26" s="38" t="s">
        <v>51</v>
      </c>
      <c r="D26" s="38" t="s">
        <v>10</v>
      </c>
      <c r="E26" s="38" t="s">
        <v>4</v>
      </c>
      <c r="F26" s="38" t="s">
        <v>26</v>
      </c>
      <c r="G26" s="38" t="s">
        <v>27</v>
      </c>
      <c r="H26" s="38" t="s">
        <v>2</v>
      </c>
      <c r="I26" s="38"/>
      <c r="J26" s="18">
        <f t="shared" si="0"/>
        <v>314934.13000000006</v>
      </c>
      <c r="K26" s="18">
        <f>K27+K29</f>
        <v>314934.13000000006</v>
      </c>
      <c r="L26" s="18">
        <f>L27+L29</f>
        <v>0</v>
      </c>
      <c r="M26" s="18">
        <f t="shared" si="4"/>
        <v>100000</v>
      </c>
      <c r="N26" s="18">
        <f>N27+N29</f>
        <v>100000</v>
      </c>
      <c r="O26" s="18">
        <f>O27+O29</f>
        <v>0</v>
      </c>
      <c r="P26" s="18">
        <f t="shared" si="6"/>
        <v>100000</v>
      </c>
      <c r="Q26" s="18">
        <f>Q27+Q29</f>
        <v>100000</v>
      </c>
      <c r="R26" s="18">
        <f>R27+R29</f>
        <v>0</v>
      </c>
    </row>
    <row r="27" spans="1:20" ht="37.5" x14ac:dyDescent="0.2">
      <c r="A27" s="3"/>
      <c r="B27" s="2" t="s">
        <v>38</v>
      </c>
      <c r="C27" s="1" t="s">
        <v>51</v>
      </c>
      <c r="D27" s="1" t="s">
        <v>10</v>
      </c>
      <c r="E27" s="1" t="s">
        <v>4</v>
      </c>
      <c r="F27" s="1" t="s">
        <v>26</v>
      </c>
      <c r="G27" s="1" t="s">
        <v>27</v>
      </c>
      <c r="H27" s="38" t="s">
        <v>2</v>
      </c>
      <c r="I27" s="1" t="s">
        <v>23</v>
      </c>
      <c r="J27" s="17">
        <f t="shared" si="0"/>
        <v>314787.68000000005</v>
      </c>
      <c r="K27" s="18">
        <f>K28</f>
        <v>314787.68000000005</v>
      </c>
      <c r="L27" s="18">
        <v>0</v>
      </c>
      <c r="M27" s="17">
        <f>N27+O27</f>
        <v>100000</v>
      </c>
      <c r="N27" s="18">
        <f>N28</f>
        <v>100000</v>
      </c>
      <c r="O27" s="18">
        <v>0</v>
      </c>
      <c r="P27" s="17">
        <f>Q27+R27</f>
        <v>100000</v>
      </c>
      <c r="Q27" s="18">
        <f>Q28</f>
        <v>100000</v>
      </c>
      <c r="R27" s="18">
        <v>0</v>
      </c>
    </row>
    <row r="28" spans="1:20" ht="56.25" x14ac:dyDescent="0.2">
      <c r="A28" s="6"/>
      <c r="B28" s="4" t="s">
        <v>22</v>
      </c>
      <c r="C28" s="7" t="s">
        <v>51</v>
      </c>
      <c r="D28" s="7" t="s">
        <v>10</v>
      </c>
      <c r="E28" s="7" t="s">
        <v>4</v>
      </c>
      <c r="F28" s="7" t="s">
        <v>26</v>
      </c>
      <c r="G28" s="7" t="s">
        <v>27</v>
      </c>
      <c r="H28" s="5" t="s">
        <v>2</v>
      </c>
      <c r="I28" s="7" t="s">
        <v>24</v>
      </c>
      <c r="J28" s="33">
        <f t="shared" si="0"/>
        <v>314787.68000000005</v>
      </c>
      <c r="K28" s="33">
        <f>214853.55+(23235.63+31571.52)-6734.91+8033.99+43827.9</f>
        <v>314787.68000000005</v>
      </c>
      <c r="L28" s="33">
        <v>0</v>
      </c>
      <c r="M28" s="33">
        <f t="shared" ref="M28" si="8">N28+O28</f>
        <v>100000</v>
      </c>
      <c r="N28" s="33">
        <v>100000</v>
      </c>
      <c r="O28" s="33">
        <v>0</v>
      </c>
      <c r="P28" s="33">
        <f t="shared" ref="P28" si="9">Q28+R28</f>
        <v>100000</v>
      </c>
      <c r="Q28" s="33">
        <v>100000</v>
      </c>
      <c r="R28" s="33">
        <v>0</v>
      </c>
      <c r="T28" s="47"/>
    </row>
    <row r="29" spans="1:20" ht="18.75" x14ac:dyDescent="0.2">
      <c r="A29" s="6"/>
      <c r="B29" s="34" t="s">
        <v>30</v>
      </c>
      <c r="C29" s="1" t="s">
        <v>51</v>
      </c>
      <c r="D29" s="1" t="s">
        <v>10</v>
      </c>
      <c r="E29" s="1" t="s">
        <v>4</v>
      </c>
      <c r="F29" s="1" t="s">
        <v>26</v>
      </c>
      <c r="G29" s="1" t="s">
        <v>27</v>
      </c>
      <c r="H29" s="38" t="s">
        <v>2</v>
      </c>
      <c r="I29" s="1" t="s">
        <v>28</v>
      </c>
      <c r="J29" s="17">
        <f t="shared" ref="J29:J34" si="10">K29+L29</f>
        <v>146.44999999999999</v>
      </c>
      <c r="K29" s="18">
        <f>K30</f>
        <v>146.44999999999999</v>
      </c>
      <c r="L29" s="18">
        <v>0</v>
      </c>
      <c r="M29" s="17">
        <f>N29+O29</f>
        <v>0</v>
      </c>
      <c r="N29" s="18">
        <f>N30</f>
        <v>0</v>
      </c>
      <c r="O29" s="18">
        <v>0</v>
      </c>
      <c r="P29" s="17">
        <f>Q29+R29</f>
        <v>0</v>
      </c>
      <c r="Q29" s="18">
        <f>Q30</f>
        <v>0</v>
      </c>
      <c r="R29" s="18">
        <v>0</v>
      </c>
    </row>
    <row r="30" spans="1:20" ht="18.75" x14ac:dyDescent="0.2">
      <c r="A30" s="6"/>
      <c r="B30" s="35" t="s">
        <v>31</v>
      </c>
      <c r="C30" s="7" t="s">
        <v>51</v>
      </c>
      <c r="D30" s="7" t="s">
        <v>10</v>
      </c>
      <c r="E30" s="7" t="s">
        <v>4</v>
      </c>
      <c r="F30" s="7" t="s">
        <v>26</v>
      </c>
      <c r="G30" s="7" t="s">
        <v>27</v>
      </c>
      <c r="H30" s="5" t="s">
        <v>2</v>
      </c>
      <c r="I30" s="7" t="s">
        <v>29</v>
      </c>
      <c r="J30" s="33">
        <f t="shared" si="10"/>
        <v>146.44999999999999</v>
      </c>
      <c r="K30" s="33">
        <v>146.44999999999999</v>
      </c>
      <c r="L30" s="33">
        <v>0</v>
      </c>
      <c r="M30" s="33">
        <f t="shared" ref="M30:M32" si="11">N30+O30</f>
        <v>0</v>
      </c>
      <c r="N30" s="33">
        <v>0</v>
      </c>
      <c r="O30" s="33">
        <v>0</v>
      </c>
      <c r="P30" s="33">
        <f t="shared" ref="P30:P32" si="12">Q30+R30</f>
        <v>0</v>
      </c>
      <c r="Q30" s="33">
        <v>0</v>
      </c>
      <c r="R30" s="33">
        <v>0</v>
      </c>
    </row>
    <row r="31" spans="1:20" ht="18.75" x14ac:dyDescent="0.2">
      <c r="A31" s="6"/>
      <c r="B31" s="2" t="s">
        <v>101</v>
      </c>
      <c r="C31" s="38" t="s">
        <v>51</v>
      </c>
      <c r="D31" s="38" t="s">
        <v>10</v>
      </c>
      <c r="E31" s="38" t="s">
        <v>56</v>
      </c>
      <c r="F31" s="38" t="s">
        <v>2</v>
      </c>
      <c r="G31" s="38" t="s">
        <v>20</v>
      </c>
      <c r="H31" s="38" t="s">
        <v>2</v>
      </c>
      <c r="I31" s="38"/>
      <c r="J31" s="18">
        <f t="shared" si="10"/>
        <v>5232.66</v>
      </c>
      <c r="K31" s="18">
        <f>K32</f>
        <v>5232.66</v>
      </c>
      <c r="L31" s="18">
        <f>L32</f>
        <v>0</v>
      </c>
      <c r="M31" s="18">
        <f t="shared" si="11"/>
        <v>0</v>
      </c>
      <c r="N31" s="18">
        <f>N32</f>
        <v>0</v>
      </c>
      <c r="O31" s="18">
        <f>O32</f>
        <v>0</v>
      </c>
      <c r="P31" s="18">
        <f t="shared" si="12"/>
        <v>0</v>
      </c>
      <c r="Q31" s="18">
        <f>Q32</f>
        <v>0</v>
      </c>
      <c r="R31" s="18">
        <f>R32</f>
        <v>0</v>
      </c>
    </row>
    <row r="32" spans="1:20" ht="37.5" x14ac:dyDescent="0.2">
      <c r="A32" s="6"/>
      <c r="B32" s="2" t="s">
        <v>102</v>
      </c>
      <c r="C32" s="38" t="s">
        <v>51</v>
      </c>
      <c r="D32" s="38" t="s">
        <v>10</v>
      </c>
      <c r="E32" s="38" t="s">
        <v>56</v>
      </c>
      <c r="F32" s="38" t="s">
        <v>26</v>
      </c>
      <c r="G32" s="38" t="s">
        <v>55</v>
      </c>
      <c r="H32" s="38" t="s">
        <v>2</v>
      </c>
      <c r="I32" s="38"/>
      <c r="J32" s="18">
        <f t="shared" si="10"/>
        <v>5232.66</v>
      </c>
      <c r="K32" s="18">
        <f>K33</f>
        <v>5232.66</v>
      </c>
      <c r="L32" s="18">
        <f>L33</f>
        <v>0</v>
      </c>
      <c r="M32" s="18">
        <f t="shared" si="11"/>
        <v>0</v>
      </c>
      <c r="N32" s="18">
        <f>N33</f>
        <v>0</v>
      </c>
      <c r="O32" s="18">
        <f>O33</f>
        <v>0</v>
      </c>
      <c r="P32" s="18">
        <f t="shared" si="12"/>
        <v>0</v>
      </c>
      <c r="Q32" s="18">
        <f>Q33</f>
        <v>0</v>
      </c>
      <c r="R32" s="18">
        <f>R33</f>
        <v>0</v>
      </c>
    </row>
    <row r="33" spans="1:19" ht="37.5" x14ac:dyDescent="0.2">
      <c r="A33" s="6"/>
      <c r="B33" s="2" t="s">
        <v>38</v>
      </c>
      <c r="C33" s="1" t="s">
        <v>51</v>
      </c>
      <c r="D33" s="1" t="s">
        <v>10</v>
      </c>
      <c r="E33" s="1" t="s">
        <v>56</v>
      </c>
      <c r="F33" s="1" t="s">
        <v>26</v>
      </c>
      <c r="G33" s="1" t="s">
        <v>55</v>
      </c>
      <c r="H33" s="38" t="s">
        <v>2</v>
      </c>
      <c r="I33" s="1" t="s">
        <v>23</v>
      </c>
      <c r="J33" s="17">
        <f t="shared" si="10"/>
        <v>5232.66</v>
      </c>
      <c r="K33" s="18">
        <f>K34</f>
        <v>5232.66</v>
      </c>
      <c r="L33" s="18">
        <v>0</v>
      </c>
      <c r="M33" s="17">
        <f>N33+O33</f>
        <v>0</v>
      </c>
      <c r="N33" s="18">
        <f>N34</f>
        <v>0</v>
      </c>
      <c r="O33" s="18">
        <v>0</v>
      </c>
      <c r="P33" s="17">
        <f>Q33+R33</f>
        <v>0</v>
      </c>
      <c r="Q33" s="18">
        <f>Q34</f>
        <v>0</v>
      </c>
      <c r="R33" s="18">
        <v>0</v>
      </c>
    </row>
    <row r="34" spans="1:19" ht="56.25" x14ac:dyDescent="0.2">
      <c r="A34" s="6"/>
      <c r="B34" s="4" t="s">
        <v>22</v>
      </c>
      <c r="C34" s="7" t="s">
        <v>51</v>
      </c>
      <c r="D34" s="7" t="s">
        <v>10</v>
      </c>
      <c r="E34" s="7" t="s">
        <v>56</v>
      </c>
      <c r="F34" s="7" t="s">
        <v>26</v>
      </c>
      <c r="G34" s="7" t="s">
        <v>55</v>
      </c>
      <c r="H34" s="5" t="s">
        <v>2</v>
      </c>
      <c r="I34" s="7" t="s">
        <v>24</v>
      </c>
      <c r="J34" s="33">
        <f t="shared" si="10"/>
        <v>5232.66</v>
      </c>
      <c r="K34" s="33">
        <v>5232.66</v>
      </c>
      <c r="L34" s="33">
        <v>0</v>
      </c>
      <c r="M34" s="33">
        <f t="shared" ref="M34" si="13">N34+O34</f>
        <v>0</v>
      </c>
      <c r="N34" s="33">
        <v>0</v>
      </c>
      <c r="O34" s="33">
        <v>0</v>
      </c>
      <c r="P34" s="33">
        <f t="shared" ref="P34" si="14">Q34+R34</f>
        <v>0</v>
      </c>
      <c r="Q34" s="33">
        <v>0</v>
      </c>
      <c r="R34" s="33">
        <v>0</v>
      </c>
    </row>
    <row r="35" spans="1:19" ht="93.75" x14ac:dyDescent="0.2">
      <c r="A35" s="36"/>
      <c r="B35" s="2" t="s">
        <v>54</v>
      </c>
      <c r="C35" s="38" t="s">
        <v>51</v>
      </c>
      <c r="D35" s="38" t="s">
        <v>26</v>
      </c>
      <c r="E35" s="38" t="s">
        <v>3</v>
      </c>
      <c r="F35" s="38" t="s">
        <v>2</v>
      </c>
      <c r="G35" s="38" t="s">
        <v>20</v>
      </c>
      <c r="H35" s="38" t="s">
        <v>2</v>
      </c>
      <c r="I35" s="38"/>
      <c r="J35" s="18">
        <f t="shared" si="0"/>
        <v>309390.05000000005</v>
      </c>
      <c r="K35" s="18">
        <f>K36+K43+K47</f>
        <v>134402.32</v>
      </c>
      <c r="L35" s="18">
        <f>L36+L43+L47</f>
        <v>174987.73</v>
      </c>
      <c r="M35" s="18">
        <f t="shared" ref="M35:M57" si="15">N35+O35</f>
        <v>150744</v>
      </c>
      <c r="N35" s="18">
        <f>N36+N43+N47</f>
        <v>150744</v>
      </c>
      <c r="O35" s="18">
        <f>O36+O43+O47</f>
        <v>0</v>
      </c>
      <c r="P35" s="18">
        <f t="shared" ref="P35:P57" si="16">Q35+R35</f>
        <v>150744</v>
      </c>
      <c r="Q35" s="18">
        <f>Q36+Q43+Q47</f>
        <v>150744</v>
      </c>
      <c r="R35" s="18">
        <f>R36+R43+R47</f>
        <v>0</v>
      </c>
    </row>
    <row r="36" spans="1:19" ht="37.5" x14ac:dyDescent="0.2">
      <c r="A36" s="36"/>
      <c r="B36" s="2" t="s">
        <v>104</v>
      </c>
      <c r="C36" s="38" t="s">
        <v>51</v>
      </c>
      <c r="D36" s="38" t="s">
        <v>26</v>
      </c>
      <c r="E36" s="38" t="s">
        <v>4</v>
      </c>
      <c r="F36" s="38" t="s">
        <v>2</v>
      </c>
      <c r="G36" s="38" t="s">
        <v>20</v>
      </c>
      <c r="H36" s="38" t="s">
        <v>2</v>
      </c>
      <c r="I36" s="38"/>
      <c r="J36" s="18">
        <f t="shared" si="0"/>
        <v>273646.05</v>
      </c>
      <c r="K36" s="18">
        <f>K37+K40</f>
        <v>98658.319999999992</v>
      </c>
      <c r="L36" s="18">
        <f>L37+L40</f>
        <v>174987.73</v>
      </c>
      <c r="M36" s="18">
        <f t="shared" si="15"/>
        <v>100000</v>
      </c>
      <c r="N36" s="18">
        <f>N37+N40</f>
        <v>100000</v>
      </c>
      <c r="O36" s="18">
        <f>O37+O40</f>
        <v>0</v>
      </c>
      <c r="P36" s="18">
        <f t="shared" si="16"/>
        <v>100000</v>
      </c>
      <c r="Q36" s="18">
        <f>Q37+Q40</f>
        <v>100000</v>
      </c>
      <c r="R36" s="18">
        <f>R37+R40</f>
        <v>0</v>
      </c>
    </row>
    <row r="37" spans="1:19" ht="75" x14ac:dyDescent="0.2">
      <c r="A37" s="36"/>
      <c r="B37" s="2" t="s">
        <v>92</v>
      </c>
      <c r="C37" s="38" t="s">
        <v>51</v>
      </c>
      <c r="D37" s="38" t="s">
        <v>26</v>
      </c>
      <c r="E37" s="38" t="s">
        <v>4</v>
      </c>
      <c r="F37" s="38" t="s">
        <v>10</v>
      </c>
      <c r="G37" s="38" t="s">
        <v>91</v>
      </c>
      <c r="H37" s="38" t="s">
        <v>2</v>
      </c>
      <c r="I37" s="38"/>
      <c r="J37" s="18">
        <f t="shared" ref="J37:J39" si="17">K37+L37</f>
        <v>174987.73</v>
      </c>
      <c r="K37" s="18">
        <f t="shared" ref="K37:L38" si="18">K38</f>
        <v>0</v>
      </c>
      <c r="L37" s="18">
        <f t="shared" si="18"/>
        <v>174987.73</v>
      </c>
      <c r="M37" s="18">
        <f t="shared" ref="M37:M39" si="19">N37+O37</f>
        <v>0</v>
      </c>
      <c r="N37" s="18">
        <f t="shared" ref="N37:O38" si="20">N38</f>
        <v>0</v>
      </c>
      <c r="O37" s="18">
        <f t="shared" si="20"/>
        <v>0</v>
      </c>
      <c r="P37" s="18">
        <f t="shared" ref="P37:P39" si="21">Q37+R37</f>
        <v>0</v>
      </c>
      <c r="Q37" s="18">
        <f t="shared" ref="Q37:R38" si="22">Q38</f>
        <v>0</v>
      </c>
      <c r="R37" s="18">
        <f t="shared" si="22"/>
        <v>0</v>
      </c>
    </row>
    <row r="38" spans="1:19" ht="37.5" x14ac:dyDescent="0.2">
      <c r="A38" s="36"/>
      <c r="B38" s="2" t="s">
        <v>38</v>
      </c>
      <c r="C38" s="38" t="s">
        <v>51</v>
      </c>
      <c r="D38" s="38" t="s">
        <v>26</v>
      </c>
      <c r="E38" s="38" t="s">
        <v>4</v>
      </c>
      <c r="F38" s="38" t="s">
        <v>10</v>
      </c>
      <c r="G38" s="38" t="s">
        <v>91</v>
      </c>
      <c r="H38" s="38" t="s">
        <v>2</v>
      </c>
      <c r="I38" s="38" t="s">
        <v>23</v>
      </c>
      <c r="J38" s="18">
        <f t="shared" si="17"/>
        <v>174987.73</v>
      </c>
      <c r="K38" s="18">
        <f t="shared" si="18"/>
        <v>0</v>
      </c>
      <c r="L38" s="18">
        <f t="shared" si="18"/>
        <v>174987.73</v>
      </c>
      <c r="M38" s="18">
        <f t="shared" si="19"/>
        <v>0</v>
      </c>
      <c r="N38" s="18">
        <f t="shared" si="20"/>
        <v>0</v>
      </c>
      <c r="O38" s="18">
        <f t="shared" si="20"/>
        <v>0</v>
      </c>
      <c r="P38" s="18">
        <f t="shared" si="21"/>
        <v>0</v>
      </c>
      <c r="Q38" s="18">
        <f t="shared" si="22"/>
        <v>0</v>
      </c>
      <c r="R38" s="18">
        <f t="shared" si="22"/>
        <v>0</v>
      </c>
    </row>
    <row r="39" spans="1:19" ht="56.25" x14ac:dyDescent="0.2">
      <c r="A39" s="36"/>
      <c r="B39" s="4" t="s">
        <v>22</v>
      </c>
      <c r="C39" s="7" t="s">
        <v>51</v>
      </c>
      <c r="D39" s="7" t="s">
        <v>26</v>
      </c>
      <c r="E39" s="7" t="s">
        <v>4</v>
      </c>
      <c r="F39" s="7" t="s">
        <v>10</v>
      </c>
      <c r="G39" s="7" t="s">
        <v>91</v>
      </c>
      <c r="H39" s="5" t="s">
        <v>2</v>
      </c>
      <c r="I39" s="7" t="s">
        <v>24</v>
      </c>
      <c r="J39" s="33">
        <f t="shared" si="17"/>
        <v>174987.73</v>
      </c>
      <c r="K39" s="33">
        <v>0</v>
      </c>
      <c r="L39" s="33">
        <v>174987.73</v>
      </c>
      <c r="M39" s="33">
        <f t="shared" si="19"/>
        <v>0</v>
      </c>
      <c r="N39" s="33">
        <v>0</v>
      </c>
      <c r="O39" s="33">
        <v>0</v>
      </c>
      <c r="P39" s="33">
        <f t="shared" si="21"/>
        <v>0</v>
      </c>
      <c r="Q39" s="33">
        <v>0</v>
      </c>
      <c r="R39" s="33">
        <v>0</v>
      </c>
    </row>
    <row r="40" spans="1:19" ht="37.5" x14ac:dyDescent="0.2">
      <c r="A40" s="36"/>
      <c r="B40" s="2" t="s">
        <v>93</v>
      </c>
      <c r="C40" s="38" t="s">
        <v>51</v>
      </c>
      <c r="D40" s="38" t="s">
        <v>26</v>
      </c>
      <c r="E40" s="38" t="s">
        <v>4</v>
      </c>
      <c r="F40" s="38" t="s">
        <v>26</v>
      </c>
      <c r="G40" s="38" t="s">
        <v>55</v>
      </c>
      <c r="H40" s="38" t="s">
        <v>2</v>
      </c>
      <c r="I40" s="38"/>
      <c r="J40" s="18">
        <f t="shared" si="0"/>
        <v>98658.319999999992</v>
      </c>
      <c r="K40" s="18">
        <f t="shared" ref="K40:L41" si="23">K41</f>
        <v>98658.319999999992</v>
      </c>
      <c r="L40" s="18">
        <f t="shared" si="23"/>
        <v>0</v>
      </c>
      <c r="M40" s="18">
        <f t="shared" si="15"/>
        <v>100000</v>
      </c>
      <c r="N40" s="18">
        <f t="shared" ref="N40:O41" si="24">N41</f>
        <v>100000</v>
      </c>
      <c r="O40" s="18">
        <f t="shared" si="24"/>
        <v>0</v>
      </c>
      <c r="P40" s="18">
        <f t="shared" si="16"/>
        <v>100000</v>
      </c>
      <c r="Q40" s="18">
        <f t="shared" ref="Q40:R41" si="25">Q41</f>
        <v>100000</v>
      </c>
      <c r="R40" s="18">
        <f t="shared" si="25"/>
        <v>0</v>
      </c>
    </row>
    <row r="41" spans="1:19" ht="37.5" x14ac:dyDescent="0.2">
      <c r="A41" s="36"/>
      <c r="B41" s="2" t="s">
        <v>38</v>
      </c>
      <c r="C41" s="38" t="s">
        <v>51</v>
      </c>
      <c r="D41" s="38" t="s">
        <v>26</v>
      </c>
      <c r="E41" s="38" t="s">
        <v>4</v>
      </c>
      <c r="F41" s="38" t="s">
        <v>26</v>
      </c>
      <c r="G41" s="38" t="s">
        <v>55</v>
      </c>
      <c r="H41" s="38" t="s">
        <v>2</v>
      </c>
      <c r="I41" s="38" t="s">
        <v>23</v>
      </c>
      <c r="J41" s="18">
        <f t="shared" si="0"/>
        <v>98658.319999999992</v>
      </c>
      <c r="K41" s="18">
        <f t="shared" si="23"/>
        <v>98658.319999999992</v>
      </c>
      <c r="L41" s="18">
        <f t="shared" si="23"/>
        <v>0</v>
      </c>
      <c r="M41" s="18">
        <f t="shared" si="15"/>
        <v>100000</v>
      </c>
      <c r="N41" s="18">
        <f t="shared" si="24"/>
        <v>100000</v>
      </c>
      <c r="O41" s="18">
        <f t="shared" si="24"/>
        <v>0</v>
      </c>
      <c r="P41" s="18">
        <f t="shared" si="16"/>
        <v>100000</v>
      </c>
      <c r="Q41" s="18">
        <f t="shared" si="25"/>
        <v>100000</v>
      </c>
      <c r="R41" s="18">
        <f t="shared" si="25"/>
        <v>0</v>
      </c>
    </row>
    <row r="42" spans="1:19" s="13" customFormat="1" ht="56.25" x14ac:dyDescent="0.2">
      <c r="A42" s="6"/>
      <c r="B42" s="4" t="s">
        <v>22</v>
      </c>
      <c r="C42" s="7" t="s">
        <v>51</v>
      </c>
      <c r="D42" s="7" t="s">
        <v>26</v>
      </c>
      <c r="E42" s="7" t="s">
        <v>4</v>
      </c>
      <c r="F42" s="7" t="s">
        <v>26</v>
      </c>
      <c r="G42" s="7" t="s">
        <v>55</v>
      </c>
      <c r="H42" s="5" t="s">
        <v>2</v>
      </c>
      <c r="I42" s="7" t="s">
        <v>24</v>
      </c>
      <c r="J42" s="33">
        <f t="shared" si="0"/>
        <v>98658.319999999992</v>
      </c>
      <c r="K42" s="33">
        <f>100000-15569.15+17894.01+9758-8033.99-5390.55</f>
        <v>98658.319999999992</v>
      </c>
      <c r="L42" s="33">
        <v>0</v>
      </c>
      <c r="M42" s="33">
        <f t="shared" si="15"/>
        <v>100000</v>
      </c>
      <c r="N42" s="33">
        <v>100000</v>
      </c>
      <c r="O42" s="33">
        <v>0</v>
      </c>
      <c r="P42" s="33">
        <f t="shared" si="16"/>
        <v>100000</v>
      </c>
      <c r="Q42" s="33">
        <v>100000</v>
      </c>
      <c r="R42" s="33">
        <v>0</v>
      </c>
      <c r="S42" s="9"/>
    </row>
    <row r="43" spans="1:19" ht="37.5" x14ac:dyDescent="0.2">
      <c r="A43" s="36"/>
      <c r="B43" s="2" t="s">
        <v>57</v>
      </c>
      <c r="C43" s="38" t="s">
        <v>51</v>
      </c>
      <c r="D43" s="38" t="s">
        <v>26</v>
      </c>
      <c r="E43" s="38" t="s">
        <v>56</v>
      </c>
      <c r="F43" s="38" t="s">
        <v>2</v>
      </c>
      <c r="G43" s="38" t="s">
        <v>20</v>
      </c>
      <c r="H43" s="38" t="s">
        <v>2</v>
      </c>
      <c r="I43" s="38"/>
      <c r="J43" s="18">
        <f t="shared" si="0"/>
        <v>5000</v>
      </c>
      <c r="K43" s="18">
        <f t="shared" ref="K43:L45" si="26">K44</f>
        <v>5000</v>
      </c>
      <c r="L43" s="18">
        <f t="shared" si="26"/>
        <v>0</v>
      </c>
      <c r="M43" s="18">
        <f t="shared" si="15"/>
        <v>20000</v>
      </c>
      <c r="N43" s="18">
        <f t="shared" ref="N43:O45" si="27">N44</f>
        <v>20000</v>
      </c>
      <c r="O43" s="18">
        <f t="shared" si="27"/>
        <v>0</v>
      </c>
      <c r="P43" s="18">
        <f t="shared" si="16"/>
        <v>20000</v>
      </c>
      <c r="Q43" s="18">
        <f t="shared" ref="Q43:R45" si="28">Q44</f>
        <v>20000</v>
      </c>
      <c r="R43" s="18">
        <f t="shared" si="28"/>
        <v>0</v>
      </c>
    </row>
    <row r="44" spans="1:19" ht="60" customHeight="1" x14ac:dyDescent="0.2">
      <c r="A44" s="36"/>
      <c r="B44" s="2" t="s">
        <v>58</v>
      </c>
      <c r="C44" s="38" t="s">
        <v>51</v>
      </c>
      <c r="D44" s="38" t="s">
        <v>26</v>
      </c>
      <c r="E44" s="38" t="s">
        <v>56</v>
      </c>
      <c r="F44" s="38" t="s">
        <v>26</v>
      </c>
      <c r="G44" s="38" t="s">
        <v>55</v>
      </c>
      <c r="H44" s="38" t="s">
        <v>2</v>
      </c>
      <c r="I44" s="38"/>
      <c r="J44" s="18">
        <f t="shared" si="0"/>
        <v>5000</v>
      </c>
      <c r="K44" s="18">
        <f t="shared" si="26"/>
        <v>5000</v>
      </c>
      <c r="L44" s="18">
        <f t="shared" si="26"/>
        <v>0</v>
      </c>
      <c r="M44" s="18">
        <f t="shared" si="15"/>
        <v>20000</v>
      </c>
      <c r="N44" s="18">
        <f t="shared" si="27"/>
        <v>20000</v>
      </c>
      <c r="O44" s="18">
        <f t="shared" si="27"/>
        <v>0</v>
      </c>
      <c r="P44" s="18">
        <f t="shared" si="16"/>
        <v>20000</v>
      </c>
      <c r="Q44" s="18">
        <f t="shared" si="28"/>
        <v>20000</v>
      </c>
      <c r="R44" s="18">
        <f t="shared" si="28"/>
        <v>0</v>
      </c>
    </row>
    <row r="45" spans="1:19" ht="56.25" customHeight="1" x14ac:dyDescent="0.2">
      <c r="A45" s="36"/>
      <c r="B45" s="2" t="s">
        <v>38</v>
      </c>
      <c r="C45" s="38" t="s">
        <v>51</v>
      </c>
      <c r="D45" s="38" t="s">
        <v>26</v>
      </c>
      <c r="E45" s="38" t="s">
        <v>56</v>
      </c>
      <c r="F45" s="38" t="s">
        <v>26</v>
      </c>
      <c r="G45" s="38" t="s">
        <v>55</v>
      </c>
      <c r="H45" s="38" t="s">
        <v>2</v>
      </c>
      <c r="I45" s="38" t="s">
        <v>23</v>
      </c>
      <c r="J45" s="18">
        <f t="shared" si="0"/>
        <v>5000</v>
      </c>
      <c r="K45" s="18">
        <f t="shared" si="26"/>
        <v>5000</v>
      </c>
      <c r="L45" s="18">
        <f t="shared" si="26"/>
        <v>0</v>
      </c>
      <c r="M45" s="18">
        <f t="shared" si="15"/>
        <v>20000</v>
      </c>
      <c r="N45" s="18">
        <f t="shared" si="27"/>
        <v>20000</v>
      </c>
      <c r="O45" s="18">
        <f t="shared" si="27"/>
        <v>0</v>
      </c>
      <c r="P45" s="18">
        <f t="shared" si="16"/>
        <v>20000</v>
      </c>
      <c r="Q45" s="18">
        <f t="shared" si="28"/>
        <v>20000</v>
      </c>
      <c r="R45" s="18">
        <f t="shared" si="28"/>
        <v>0</v>
      </c>
    </row>
    <row r="46" spans="1:19" ht="56.25" x14ac:dyDescent="0.2">
      <c r="A46" s="6"/>
      <c r="B46" s="4" t="s">
        <v>22</v>
      </c>
      <c r="C46" s="7" t="s">
        <v>51</v>
      </c>
      <c r="D46" s="7" t="s">
        <v>26</v>
      </c>
      <c r="E46" s="7" t="s">
        <v>56</v>
      </c>
      <c r="F46" s="7" t="s">
        <v>26</v>
      </c>
      <c r="G46" s="7" t="s">
        <v>55</v>
      </c>
      <c r="H46" s="5" t="s">
        <v>2</v>
      </c>
      <c r="I46" s="7" t="s">
        <v>24</v>
      </c>
      <c r="J46" s="33">
        <f t="shared" si="0"/>
        <v>5000</v>
      </c>
      <c r="K46" s="33">
        <f>20000-5000-9758-242</f>
        <v>5000</v>
      </c>
      <c r="L46" s="33">
        <v>0</v>
      </c>
      <c r="M46" s="33">
        <f t="shared" si="15"/>
        <v>20000</v>
      </c>
      <c r="N46" s="33">
        <v>20000</v>
      </c>
      <c r="O46" s="33">
        <v>0</v>
      </c>
      <c r="P46" s="33">
        <f t="shared" si="16"/>
        <v>20000</v>
      </c>
      <c r="Q46" s="33">
        <v>20000</v>
      </c>
      <c r="R46" s="33">
        <v>0</v>
      </c>
    </row>
    <row r="47" spans="1:19" ht="37.5" x14ac:dyDescent="0.2">
      <c r="A47" s="36"/>
      <c r="B47" s="2" t="s">
        <v>60</v>
      </c>
      <c r="C47" s="38" t="s">
        <v>51</v>
      </c>
      <c r="D47" s="38" t="s">
        <v>26</v>
      </c>
      <c r="E47" s="38" t="s">
        <v>59</v>
      </c>
      <c r="F47" s="38" t="s">
        <v>2</v>
      </c>
      <c r="G47" s="38" t="s">
        <v>20</v>
      </c>
      <c r="H47" s="38" t="s">
        <v>2</v>
      </c>
      <c r="I47" s="38"/>
      <c r="J47" s="18">
        <f t="shared" si="0"/>
        <v>30744</v>
      </c>
      <c r="K47" s="18">
        <f t="shared" ref="K47:L49" si="29">K48</f>
        <v>30744</v>
      </c>
      <c r="L47" s="18">
        <f t="shared" si="29"/>
        <v>0</v>
      </c>
      <c r="M47" s="18">
        <f t="shared" si="15"/>
        <v>30744</v>
      </c>
      <c r="N47" s="18">
        <f t="shared" ref="N47:O49" si="30">N48</f>
        <v>30744</v>
      </c>
      <c r="O47" s="18">
        <f t="shared" si="30"/>
        <v>0</v>
      </c>
      <c r="P47" s="18">
        <f t="shared" si="16"/>
        <v>30744</v>
      </c>
      <c r="Q47" s="18">
        <f t="shared" ref="Q47:R49" si="31">Q48</f>
        <v>30744</v>
      </c>
      <c r="R47" s="18">
        <f t="shared" si="31"/>
        <v>0</v>
      </c>
    </row>
    <row r="48" spans="1:19" ht="59.25" customHeight="1" x14ac:dyDescent="0.2">
      <c r="A48" s="36"/>
      <c r="B48" s="2" t="s">
        <v>61</v>
      </c>
      <c r="C48" s="38" t="s">
        <v>51</v>
      </c>
      <c r="D48" s="38" t="s">
        <v>26</v>
      </c>
      <c r="E48" s="38" t="s">
        <v>59</v>
      </c>
      <c r="F48" s="38" t="s">
        <v>26</v>
      </c>
      <c r="G48" s="38" t="s">
        <v>55</v>
      </c>
      <c r="H48" s="38" t="s">
        <v>2</v>
      </c>
      <c r="I48" s="38"/>
      <c r="J48" s="18">
        <f t="shared" si="0"/>
        <v>30744</v>
      </c>
      <c r="K48" s="18">
        <f>K49</f>
        <v>30744</v>
      </c>
      <c r="L48" s="18">
        <f>L49</f>
        <v>0</v>
      </c>
      <c r="M48" s="18">
        <f t="shared" si="15"/>
        <v>30744</v>
      </c>
      <c r="N48" s="18">
        <f>N49</f>
        <v>30744</v>
      </c>
      <c r="O48" s="18">
        <f>O49</f>
        <v>0</v>
      </c>
      <c r="P48" s="18">
        <f t="shared" si="16"/>
        <v>30744</v>
      </c>
      <c r="Q48" s="18">
        <f>Q49</f>
        <v>30744</v>
      </c>
      <c r="R48" s="18">
        <f>R49</f>
        <v>0</v>
      </c>
    </row>
    <row r="49" spans="1:20" ht="37.5" customHeight="1" x14ac:dyDescent="0.2">
      <c r="A49" s="36"/>
      <c r="B49" s="2" t="s">
        <v>64</v>
      </c>
      <c r="C49" s="38" t="s">
        <v>51</v>
      </c>
      <c r="D49" s="38" t="s">
        <v>26</v>
      </c>
      <c r="E49" s="38" t="s">
        <v>59</v>
      </c>
      <c r="F49" s="38" t="s">
        <v>26</v>
      </c>
      <c r="G49" s="38" t="s">
        <v>55</v>
      </c>
      <c r="H49" s="38" t="s">
        <v>2</v>
      </c>
      <c r="I49" s="38" t="s">
        <v>62</v>
      </c>
      <c r="J49" s="18">
        <f t="shared" si="0"/>
        <v>30744</v>
      </c>
      <c r="K49" s="18">
        <f t="shared" si="29"/>
        <v>30744</v>
      </c>
      <c r="L49" s="18">
        <f t="shared" si="29"/>
        <v>0</v>
      </c>
      <c r="M49" s="18">
        <f t="shared" si="15"/>
        <v>30744</v>
      </c>
      <c r="N49" s="18">
        <f t="shared" si="30"/>
        <v>30744</v>
      </c>
      <c r="O49" s="18">
        <f t="shared" si="30"/>
        <v>0</v>
      </c>
      <c r="P49" s="18">
        <f t="shared" si="16"/>
        <v>30744</v>
      </c>
      <c r="Q49" s="18">
        <f t="shared" si="31"/>
        <v>30744</v>
      </c>
      <c r="R49" s="18">
        <f t="shared" si="31"/>
        <v>0</v>
      </c>
    </row>
    <row r="50" spans="1:20" ht="37.5" x14ac:dyDescent="0.2">
      <c r="A50" s="6"/>
      <c r="B50" s="4" t="s">
        <v>65</v>
      </c>
      <c r="C50" s="7" t="s">
        <v>51</v>
      </c>
      <c r="D50" s="7" t="s">
        <v>26</v>
      </c>
      <c r="E50" s="7" t="s">
        <v>59</v>
      </c>
      <c r="F50" s="7" t="s">
        <v>26</v>
      </c>
      <c r="G50" s="7" t="s">
        <v>55</v>
      </c>
      <c r="H50" s="5" t="s">
        <v>2</v>
      </c>
      <c r="I50" s="7" t="s">
        <v>63</v>
      </c>
      <c r="J50" s="19">
        <f t="shared" si="0"/>
        <v>30744</v>
      </c>
      <c r="K50" s="20">
        <v>30744</v>
      </c>
      <c r="L50" s="20">
        <v>0</v>
      </c>
      <c r="M50" s="19">
        <f t="shared" si="15"/>
        <v>30744</v>
      </c>
      <c r="N50" s="20">
        <v>30744</v>
      </c>
      <c r="O50" s="20">
        <v>0</v>
      </c>
      <c r="P50" s="19">
        <f t="shared" si="16"/>
        <v>30744</v>
      </c>
      <c r="Q50" s="20">
        <v>30744</v>
      </c>
      <c r="R50" s="20">
        <v>0</v>
      </c>
    </row>
    <row r="51" spans="1:20" ht="75" x14ac:dyDescent="0.2">
      <c r="A51" s="36"/>
      <c r="B51" s="2" t="s">
        <v>67</v>
      </c>
      <c r="C51" s="38" t="s">
        <v>51</v>
      </c>
      <c r="D51" s="38" t="s">
        <v>34</v>
      </c>
      <c r="E51" s="38" t="s">
        <v>3</v>
      </c>
      <c r="F51" s="38" t="s">
        <v>2</v>
      </c>
      <c r="G51" s="38" t="s">
        <v>20</v>
      </c>
      <c r="H51" s="38" t="s">
        <v>2</v>
      </c>
      <c r="I51" s="38"/>
      <c r="J51" s="18">
        <f t="shared" si="0"/>
        <v>6759806.8300000001</v>
      </c>
      <c r="K51" s="18">
        <f>K52</f>
        <v>6622698.8300000001</v>
      </c>
      <c r="L51" s="18">
        <f>L52</f>
        <v>137108</v>
      </c>
      <c r="M51" s="18">
        <f t="shared" si="15"/>
        <v>6487211.7199999997</v>
      </c>
      <c r="N51" s="18">
        <f>N52</f>
        <v>6345502.7199999997</v>
      </c>
      <c r="O51" s="18">
        <f>O52</f>
        <v>141709</v>
      </c>
      <c r="P51" s="18">
        <f t="shared" si="16"/>
        <v>6368267.4499999993</v>
      </c>
      <c r="Q51" s="18">
        <f>Q52</f>
        <v>6221547.4499999993</v>
      </c>
      <c r="R51" s="18">
        <f>R52</f>
        <v>146720</v>
      </c>
    </row>
    <row r="52" spans="1:20" ht="75" x14ac:dyDescent="0.2">
      <c r="A52" s="36"/>
      <c r="B52" s="2" t="s">
        <v>68</v>
      </c>
      <c r="C52" s="38" t="s">
        <v>51</v>
      </c>
      <c r="D52" s="38" t="s">
        <v>34</v>
      </c>
      <c r="E52" s="38" t="s">
        <v>4</v>
      </c>
      <c r="F52" s="38" t="s">
        <v>2</v>
      </c>
      <c r="G52" s="38" t="s">
        <v>20</v>
      </c>
      <c r="H52" s="38" t="s">
        <v>2</v>
      </c>
      <c r="I52" s="38"/>
      <c r="J52" s="18">
        <f t="shared" si="0"/>
        <v>6759806.8300000001</v>
      </c>
      <c r="K52" s="18">
        <f>K53+K58+K61+K68+K75+K78+K81+K88</f>
        <v>6622698.8300000001</v>
      </c>
      <c r="L52" s="18">
        <f>L53+L58+L61+L68+L75+L78+L81+L88</f>
        <v>137108</v>
      </c>
      <c r="M52" s="18">
        <f t="shared" si="15"/>
        <v>6487211.7199999997</v>
      </c>
      <c r="N52" s="18">
        <f>N53+N58+N61+N68+N75+N78+N81+N88</f>
        <v>6345502.7199999997</v>
      </c>
      <c r="O52" s="18">
        <f>O53+O58+O61+O68+O75+O78+O81+O88</f>
        <v>141709</v>
      </c>
      <c r="P52" s="18">
        <f t="shared" si="16"/>
        <v>6368267.4499999993</v>
      </c>
      <c r="Q52" s="18">
        <f>Q53+Q58+Q61+Q68+Q75+Q78+Q81+Q88</f>
        <v>6221547.4499999993</v>
      </c>
      <c r="R52" s="18">
        <f>R53+R58+R61+R68+R75+R78+R81+R88</f>
        <v>146720</v>
      </c>
    </row>
    <row r="53" spans="1:20" ht="56.25" x14ac:dyDescent="0.2">
      <c r="A53" s="36"/>
      <c r="B53" s="2" t="s">
        <v>69</v>
      </c>
      <c r="C53" s="38" t="s">
        <v>51</v>
      </c>
      <c r="D53" s="38" t="s">
        <v>34</v>
      </c>
      <c r="E53" s="38" t="s">
        <v>4</v>
      </c>
      <c r="F53" s="38" t="s">
        <v>10</v>
      </c>
      <c r="G53" s="38" t="s">
        <v>27</v>
      </c>
      <c r="H53" s="38" t="s">
        <v>2</v>
      </c>
      <c r="I53" s="38"/>
      <c r="J53" s="18">
        <f t="shared" si="0"/>
        <v>2787913.87</v>
      </c>
      <c r="K53" s="18">
        <f>K54+K56</f>
        <v>2787913.87</v>
      </c>
      <c r="L53" s="18">
        <f>L54+L56</f>
        <v>0</v>
      </c>
      <c r="M53" s="18">
        <f t="shared" si="15"/>
        <v>2534830.52</v>
      </c>
      <c r="N53" s="18">
        <f>N54+N56</f>
        <v>2534830.52</v>
      </c>
      <c r="O53" s="18">
        <f>O54+O56</f>
        <v>0</v>
      </c>
      <c r="P53" s="18">
        <f t="shared" si="16"/>
        <v>2534830.52</v>
      </c>
      <c r="Q53" s="18">
        <f>Q54+Q56</f>
        <v>2534830.52</v>
      </c>
      <c r="R53" s="18">
        <f>R54+R56</f>
        <v>0</v>
      </c>
    </row>
    <row r="54" spans="1:20" ht="112.5" x14ac:dyDescent="0.2">
      <c r="A54" s="36"/>
      <c r="B54" s="2" t="s">
        <v>15</v>
      </c>
      <c r="C54" s="38" t="s">
        <v>51</v>
      </c>
      <c r="D54" s="38" t="s">
        <v>34</v>
      </c>
      <c r="E54" s="38" t="s">
        <v>4</v>
      </c>
      <c r="F54" s="38" t="s">
        <v>10</v>
      </c>
      <c r="G54" s="38" t="s">
        <v>27</v>
      </c>
      <c r="H54" s="38" t="s">
        <v>2</v>
      </c>
      <c r="I54" s="38" t="s">
        <v>16</v>
      </c>
      <c r="J54" s="18">
        <f t="shared" si="0"/>
        <v>855109.68</v>
      </c>
      <c r="K54" s="18">
        <f>K55</f>
        <v>855109.68</v>
      </c>
      <c r="L54" s="18">
        <f>L55</f>
        <v>0</v>
      </c>
      <c r="M54" s="18">
        <f t="shared" si="15"/>
        <v>1095960.52</v>
      </c>
      <c r="N54" s="18">
        <f>N55</f>
        <v>1095960.52</v>
      </c>
      <c r="O54" s="18">
        <f>O55</f>
        <v>0</v>
      </c>
      <c r="P54" s="18">
        <f t="shared" si="16"/>
        <v>1038410.52</v>
      </c>
      <c r="Q54" s="18">
        <f>Q55</f>
        <v>1038410.52</v>
      </c>
      <c r="R54" s="18">
        <f>R55</f>
        <v>0</v>
      </c>
    </row>
    <row r="55" spans="1:20" ht="37.5" x14ac:dyDescent="0.2">
      <c r="A55" s="6"/>
      <c r="B55" s="4" t="s">
        <v>21</v>
      </c>
      <c r="C55" s="7" t="s">
        <v>51</v>
      </c>
      <c r="D55" s="7" t="s">
        <v>34</v>
      </c>
      <c r="E55" s="7" t="s">
        <v>4</v>
      </c>
      <c r="F55" s="7" t="s">
        <v>10</v>
      </c>
      <c r="G55" s="7" t="s">
        <v>27</v>
      </c>
      <c r="H55" s="5" t="s">
        <v>2</v>
      </c>
      <c r="I55" s="7" t="s">
        <v>25</v>
      </c>
      <c r="J55" s="33">
        <f t="shared" si="0"/>
        <v>855109.68</v>
      </c>
      <c r="K55" s="33">
        <v>855109.68</v>
      </c>
      <c r="L55" s="33">
        <v>0</v>
      </c>
      <c r="M55" s="33">
        <f t="shared" si="15"/>
        <v>1095960.52</v>
      </c>
      <c r="N55" s="33">
        <v>1095960.52</v>
      </c>
      <c r="O55" s="33">
        <v>0</v>
      </c>
      <c r="P55" s="33">
        <f t="shared" si="16"/>
        <v>1038410.52</v>
      </c>
      <c r="Q55" s="33">
        <v>1038410.52</v>
      </c>
      <c r="R55" s="33">
        <v>0</v>
      </c>
    </row>
    <row r="56" spans="1:20" ht="37.5" customHeight="1" x14ac:dyDescent="0.2">
      <c r="A56" s="36"/>
      <c r="B56" s="2" t="s">
        <v>38</v>
      </c>
      <c r="C56" s="38" t="s">
        <v>51</v>
      </c>
      <c r="D56" s="38" t="s">
        <v>34</v>
      </c>
      <c r="E56" s="38" t="s">
        <v>4</v>
      </c>
      <c r="F56" s="38" t="s">
        <v>10</v>
      </c>
      <c r="G56" s="38" t="s">
        <v>27</v>
      </c>
      <c r="H56" s="38" t="s">
        <v>2</v>
      </c>
      <c r="I56" s="38" t="s">
        <v>23</v>
      </c>
      <c r="J56" s="18">
        <f t="shared" si="0"/>
        <v>1932804.19</v>
      </c>
      <c r="K56" s="18">
        <f>K57</f>
        <v>1932804.19</v>
      </c>
      <c r="L56" s="18">
        <f>L57</f>
        <v>0</v>
      </c>
      <c r="M56" s="18">
        <f t="shared" si="15"/>
        <v>1438870</v>
      </c>
      <c r="N56" s="18">
        <f>N57</f>
        <v>1438870</v>
      </c>
      <c r="O56" s="18">
        <f>O57</f>
        <v>0</v>
      </c>
      <c r="P56" s="18">
        <f t="shared" si="16"/>
        <v>1496420</v>
      </c>
      <c r="Q56" s="18">
        <f>Q57</f>
        <v>1496420</v>
      </c>
      <c r="R56" s="18">
        <f>R57</f>
        <v>0</v>
      </c>
    </row>
    <row r="57" spans="1:20" ht="56.25" x14ac:dyDescent="0.2">
      <c r="A57" s="6"/>
      <c r="B57" s="4" t="s">
        <v>22</v>
      </c>
      <c r="C57" s="7" t="s">
        <v>51</v>
      </c>
      <c r="D57" s="7" t="s">
        <v>34</v>
      </c>
      <c r="E57" s="7" t="s">
        <v>4</v>
      </c>
      <c r="F57" s="7" t="s">
        <v>10</v>
      </c>
      <c r="G57" s="7" t="s">
        <v>27</v>
      </c>
      <c r="H57" s="5" t="s">
        <v>2</v>
      </c>
      <c r="I57" s="7" t="s">
        <v>24</v>
      </c>
      <c r="J57" s="19">
        <f t="shared" si="0"/>
        <v>1932804.19</v>
      </c>
      <c r="K57" s="21">
        <v>1932804.19</v>
      </c>
      <c r="L57" s="21">
        <v>0</v>
      </c>
      <c r="M57" s="19">
        <f t="shared" si="15"/>
        <v>1438870</v>
      </c>
      <c r="N57" s="22">
        <v>1438870</v>
      </c>
      <c r="O57" s="22">
        <v>0</v>
      </c>
      <c r="P57" s="19">
        <f t="shared" si="16"/>
        <v>1496420</v>
      </c>
      <c r="Q57" s="23">
        <v>1496420</v>
      </c>
      <c r="R57" s="23">
        <v>0</v>
      </c>
    </row>
    <row r="58" spans="1:20" ht="56.25" x14ac:dyDescent="0.2">
      <c r="A58" s="36"/>
      <c r="B58" s="2" t="s">
        <v>69</v>
      </c>
      <c r="C58" s="38" t="s">
        <v>51</v>
      </c>
      <c r="D58" s="38" t="s">
        <v>34</v>
      </c>
      <c r="E58" s="38" t="s">
        <v>4</v>
      </c>
      <c r="F58" s="38" t="s">
        <v>10</v>
      </c>
      <c r="G58" s="38" t="s">
        <v>66</v>
      </c>
      <c r="H58" s="38" t="s">
        <v>2</v>
      </c>
      <c r="I58" s="38"/>
      <c r="J58" s="18">
        <f>K58+L58</f>
        <v>2050000</v>
      </c>
      <c r="K58" s="18">
        <f>K59</f>
        <v>2050000</v>
      </c>
      <c r="L58" s="18">
        <f>L59</f>
        <v>0</v>
      </c>
      <c r="M58" s="18">
        <f>N58+O58</f>
        <v>2050000</v>
      </c>
      <c r="N58" s="18">
        <f>N59</f>
        <v>2050000</v>
      </c>
      <c r="O58" s="18">
        <f>O59</f>
        <v>0</v>
      </c>
      <c r="P58" s="18">
        <f>Q58+R58</f>
        <v>2050000</v>
      </c>
      <c r="Q58" s="18">
        <f>Q59</f>
        <v>2050000</v>
      </c>
      <c r="R58" s="18">
        <f>R59</f>
        <v>0</v>
      </c>
    </row>
    <row r="59" spans="1:20" ht="112.5" x14ac:dyDescent="0.2">
      <c r="A59" s="36"/>
      <c r="B59" s="2" t="s">
        <v>15</v>
      </c>
      <c r="C59" s="38" t="s">
        <v>51</v>
      </c>
      <c r="D59" s="38" t="s">
        <v>34</v>
      </c>
      <c r="E59" s="38" t="s">
        <v>4</v>
      </c>
      <c r="F59" s="38" t="s">
        <v>10</v>
      </c>
      <c r="G59" s="38" t="s">
        <v>66</v>
      </c>
      <c r="H59" s="38" t="s">
        <v>2</v>
      </c>
      <c r="I59" s="38" t="s">
        <v>16</v>
      </c>
      <c r="J59" s="18">
        <f>K59+L59</f>
        <v>2050000</v>
      </c>
      <c r="K59" s="18">
        <f>K60</f>
        <v>2050000</v>
      </c>
      <c r="L59" s="18">
        <f>L60</f>
        <v>0</v>
      </c>
      <c r="M59" s="18">
        <f>N59+O59</f>
        <v>2050000</v>
      </c>
      <c r="N59" s="18">
        <f>N60</f>
        <v>2050000</v>
      </c>
      <c r="O59" s="18">
        <f>O60</f>
        <v>0</v>
      </c>
      <c r="P59" s="18">
        <f>Q59+R59</f>
        <v>2050000</v>
      </c>
      <c r="Q59" s="18">
        <f>Q60</f>
        <v>2050000</v>
      </c>
      <c r="R59" s="18">
        <f>R60</f>
        <v>0</v>
      </c>
    </row>
    <row r="60" spans="1:20" ht="37.5" x14ac:dyDescent="0.2">
      <c r="A60" s="6"/>
      <c r="B60" s="4" t="s">
        <v>9</v>
      </c>
      <c r="C60" s="7" t="s">
        <v>51</v>
      </c>
      <c r="D60" s="7" t="s">
        <v>34</v>
      </c>
      <c r="E60" s="7" t="s">
        <v>4</v>
      </c>
      <c r="F60" s="7" t="s">
        <v>10</v>
      </c>
      <c r="G60" s="7" t="s">
        <v>66</v>
      </c>
      <c r="H60" s="5" t="s">
        <v>2</v>
      </c>
      <c r="I60" s="7" t="s">
        <v>13</v>
      </c>
      <c r="J60" s="19">
        <f t="shared" ref="J60" si="32">K60+L60</f>
        <v>2050000</v>
      </c>
      <c r="K60" s="24">
        <v>2050000</v>
      </c>
      <c r="L60" s="24">
        <v>0</v>
      </c>
      <c r="M60" s="19">
        <f>N60+O60</f>
        <v>2050000</v>
      </c>
      <c r="N60" s="25">
        <v>2050000</v>
      </c>
      <c r="O60" s="25">
        <v>0</v>
      </c>
      <c r="P60" s="19">
        <f>Q60+R60</f>
        <v>2050000</v>
      </c>
      <c r="Q60" s="26">
        <v>2050000</v>
      </c>
      <c r="R60" s="26">
        <v>0</v>
      </c>
    </row>
    <row r="61" spans="1:20" ht="56.25" x14ac:dyDescent="0.2">
      <c r="A61" s="36"/>
      <c r="B61" s="2" t="s">
        <v>70</v>
      </c>
      <c r="C61" s="38" t="s">
        <v>51</v>
      </c>
      <c r="D61" s="38" t="s">
        <v>34</v>
      </c>
      <c r="E61" s="38" t="s">
        <v>4</v>
      </c>
      <c r="F61" s="38" t="s">
        <v>26</v>
      </c>
      <c r="G61" s="38" t="s">
        <v>55</v>
      </c>
      <c r="H61" s="38" t="s">
        <v>2</v>
      </c>
      <c r="I61" s="38"/>
      <c r="J61" s="18">
        <f t="shared" si="0"/>
        <v>147262.41999999998</v>
      </c>
      <c r="K61" s="18">
        <f>K62+K64+K66</f>
        <v>147262.41999999998</v>
      </c>
      <c r="L61" s="18">
        <f>L62+L64+L66</f>
        <v>0</v>
      </c>
      <c r="M61" s="18">
        <f t="shared" ref="M61" si="33">N61+O61</f>
        <v>150000</v>
      </c>
      <c r="N61" s="18">
        <f>N62+N64+N66</f>
        <v>150000</v>
      </c>
      <c r="O61" s="18">
        <f>O62+O64+O66</f>
        <v>0</v>
      </c>
      <c r="P61" s="18">
        <f t="shared" ref="P61" si="34">Q61+R61</f>
        <v>150000</v>
      </c>
      <c r="Q61" s="18">
        <f>Q62+Q64+Q66</f>
        <v>150000</v>
      </c>
      <c r="R61" s="18">
        <f>R62+R64+R66</f>
        <v>0</v>
      </c>
    </row>
    <row r="62" spans="1:20" ht="37.5" x14ac:dyDescent="0.2">
      <c r="A62" s="36"/>
      <c r="B62" s="2" t="s">
        <v>38</v>
      </c>
      <c r="C62" s="38" t="s">
        <v>51</v>
      </c>
      <c r="D62" s="38" t="s">
        <v>34</v>
      </c>
      <c r="E62" s="38" t="s">
        <v>4</v>
      </c>
      <c r="F62" s="38" t="s">
        <v>26</v>
      </c>
      <c r="G62" s="38" t="s">
        <v>55</v>
      </c>
      <c r="H62" s="38" t="s">
        <v>2</v>
      </c>
      <c r="I62" s="38" t="s">
        <v>23</v>
      </c>
      <c r="J62" s="18">
        <f t="shared" si="0"/>
        <v>138218.9</v>
      </c>
      <c r="K62" s="18">
        <f>K63</f>
        <v>138218.9</v>
      </c>
      <c r="L62" s="18">
        <f>L63</f>
        <v>0</v>
      </c>
      <c r="M62" s="18">
        <f t="shared" ref="M62:M120" si="35">N62+O62</f>
        <v>150000</v>
      </c>
      <c r="N62" s="18">
        <f>N63</f>
        <v>150000</v>
      </c>
      <c r="O62" s="18">
        <f>O63</f>
        <v>0</v>
      </c>
      <c r="P62" s="18">
        <f t="shared" ref="P62:P120" si="36">Q62+R62</f>
        <v>150000</v>
      </c>
      <c r="Q62" s="18">
        <f>Q63</f>
        <v>150000</v>
      </c>
      <c r="R62" s="18">
        <f>R63</f>
        <v>0</v>
      </c>
    </row>
    <row r="63" spans="1:20" ht="56.25" x14ac:dyDescent="0.2">
      <c r="A63" s="6"/>
      <c r="B63" s="4" t="s">
        <v>22</v>
      </c>
      <c r="C63" s="7" t="s">
        <v>51</v>
      </c>
      <c r="D63" s="7" t="s">
        <v>34</v>
      </c>
      <c r="E63" s="7" t="s">
        <v>4</v>
      </c>
      <c r="F63" s="7" t="s">
        <v>26</v>
      </c>
      <c r="G63" s="7" t="s">
        <v>55</v>
      </c>
      <c r="H63" s="5" t="s">
        <v>2</v>
      </c>
      <c r="I63" s="7" t="s">
        <v>24</v>
      </c>
      <c r="J63" s="33">
        <f t="shared" si="0"/>
        <v>138218.9</v>
      </c>
      <c r="K63" s="33">
        <f>161000-(23235.63+15942.37)+9065+7331.9</f>
        <v>138218.9</v>
      </c>
      <c r="L63" s="33">
        <v>0</v>
      </c>
      <c r="M63" s="33">
        <f t="shared" si="35"/>
        <v>150000</v>
      </c>
      <c r="N63" s="33">
        <v>150000</v>
      </c>
      <c r="O63" s="33">
        <v>0</v>
      </c>
      <c r="P63" s="33">
        <f t="shared" si="36"/>
        <v>150000</v>
      </c>
      <c r="Q63" s="33">
        <v>150000</v>
      </c>
      <c r="R63" s="33">
        <v>0</v>
      </c>
      <c r="T63" s="47"/>
    </row>
    <row r="64" spans="1:20" ht="37.5" x14ac:dyDescent="0.2">
      <c r="A64" s="6"/>
      <c r="B64" s="34" t="s">
        <v>64</v>
      </c>
      <c r="C64" s="38" t="s">
        <v>51</v>
      </c>
      <c r="D64" s="38" t="s">
        <v>34</v>
      </c>
      <c r="E64" s="38" t="s">
        <v>4</v>
      </c>
      <c r="F64" s="38" t="s">
        <v>26</v>
      </c>
      <c r="G64" s="38" t="s">
        <v>55</v>
      </c>
      <c r="H64" s="38" t="s">
        <v>2</v>
      </c>
      <c r="I64" s="38" t="s">
        <v>62</v>
      </c>
      <c r="J64" s="18">
        <f t="shared" ref="J64:J67" si="37">K64+L64</f>
        <v>5000</v>
      </c>
      <c r="K64" s="18">
        <f>K65</f>
        <v>5000</v>
      </c>
      <c r="L64" s="18">
        <f>L65</f>
        <v>0</v>
      </c>
      <c r="M64" s="18">
        <f t="shared" ref="M64:M67" si="38">N64+O64</f>
        <v>0</v>
      </c>
      <c r="N64" s="18">
        <f>N65</f>
        <v>0</v>
      </c>
      <c r="O64" s="18">
        <f>O65</f>
        <v>0</v>
      </c>
      <c r="P64" s="18">
        <f t="shared" ref="P64:P67" si="39">Q64+R64</f>
        <v>0</v>
      </c>
      <c r="Q64" s="18">
        <f>Q65</f>
        <v>0</v>
      </c>
      <c r="R64" s="18">
        <f>R65</f>
        <v>0</v>
      </c>
    </row>
    <row r="65" spans="1:18" ht="18.75" x14ac:dyDescent="0.2">
      <c r="A65" s="6"/>
      <c r="B65" s="35" t="s">
        <v>97</v>
      </c>
      <c r="C65" s="7" t="s">
        <v>51</v>
      </c>
      <c r="D65" s="7" t="s">
        <v>34</v>
      </c>
      <c r="E65" s="7" t="s">
        <v>4</v>
      </c>
      <c r="F65" s="7" t="s">
        <v>26</v>
      </c>
      <c r="G65" s="7" t="s">
        <v>55</v>
      </c>
      <c r="H65" s="5" t="s">
        <v>2</v>
      </c>
      <c r="I65" s="7" t="s">
        <v>94</v>
      </c>
      <c r="J65" s="33">
        <f t="shared" si="37"/>
        <v>5000</v>
      </c>
      <c r="K65" s="33">
        <v>5000</v>
      </c>
      <c r="L65" s="33">
        <v>0</v>
      </c>
      <c r="M65" s="33">
        <f t="shared" si="38"/>
        <v>0</v>
      </c>
      <c r="N65" s="33">
        <v>0</v>
      </c>
      <c r="O65" s="33">
        <v>0</v>
      </c>
      <c r="P65" s="33">
        <f t="shared" si="39"/>
        <v>0</v>
      </c>
      <c r="Q65" s="33">
        <v>0</v>
      </c>
      <c r="R65" s="33">
        <v>0</v>
      </c>
    </row>
    <row r="66" spans="1:18" ht="18.75" x14ac:dyDescent="0.2">
      <c r="A66" s="6"/>
      <c r="B66" s="34" t="s">
        <v>30</v>
      </c>
      <c r="C66" s="38" t="s">
        <v>51</v>
      </c>
      <c r="D66" s="38" t="s">
        <v>34</v>
      </c>
      <c r="E66" s="38" t="s">
        <v>4</v>
      </c>
      <c r="F66" s="38" t="s">
        <v>26</v>
      </c>
      <c r="G66" s="38" t="s">
        <v>55</v>
      </c>
      <c r="H66" s="38" t="s">
        <v>2</v>
      </c>
      <c r="I66" s="38" t="s">
        <v>28</v>
      </c>
      <c r="J66" s="18">
        <f t="shared" si="37"/>
        <v>4043.52</v>
      </c>
      <c r="K66" s="18">
        <f>K67</f>
        <v>4043.52</v>
      </c>
      <c r="L66" s="18">
        <f>L67</f>
        <v>0</v>
      </c>
      <c r="M66" s="18">
        <f t="shared" si="38"/>
        <v>0</v>
      </c>
      <c r="N66" s="18">
        <f>N67</f>
        <v>0</v>
      </c>
      <c r="O66" s="18">
        <f>O67</f>
        <v>0</v>
      </c>
      <c r="P66" s="18">
        <f t="shared" si="39"/>
        <v>0</v>
      </c>
      <c r="Q66" s="18">
        <f>Q67</f>
        <v>0</v>
      </c>
      <c r="R66" s="18">
        <f>R67</f>
        <v>0</v>
      </c>
    </row>
    <row r="67" spans="1:18" ht="18.75" x14ac:dyDescent="0.2">
      <c r="A67" s="6"/>
      <c r="B67" s="35" t="s">
        <v>31</v>
      </c>
      <c r="C67" s="7" t="s">
        <v>51</v>
      </c>
      <c r="D67" s="7" t="s">
        <v>34</v>
      </c>
      <c r="E67" s="7" t="s">
        <v>4</v>
      </c>
      <c r="F67" s="7" t="s">
        <v>26</v>
      </c>
      <c r="G67" s="7" t="s">
        <v>55</v>
      </c>
      <c r="H67" s="5" t="s">
        <v>2</v>
      </c>
      <c r="I67" s="7" t="s">
        <v>29</v>
      </c>
      <c r="J67" s="33">
        <f t="shared" si="37"/>
        <v>4043.52</v>
      </c>
      <c r="K67" s="33">
        <f>4000+43.52</f>
        <v>4043.52</v>
      </c>
      <c r="L67" s="33">
        <v>0</v>
      </c>
      <c r="M67" s="33">
        <f t="shared" si="38"/>
        <v>0</v>
      </c>
      <c r="N67" s="33">
        <v>0</v>
      </c>
      <c r="O67" s="33">
        <v>0</v>
      </c>
      <c r="P67" s="33">
        <f t="shared" si="39"/>
        <v>0</v>
      </c>
      <c r="Q67" s="33">
        <v>0</v>
      </c>
      <c r="R67" s="33">
        <v>0</v>
      </c>
    </row>
    <row r="68" spans="1:18" ht="37.5" x14ac:dyDescent="0.2">
      <c r="A68" s="6"/>
      <c r="B68" s="2" t="s">
        <v>71</v>
      </c>
      <c r="C68" s="38" t="s">
        <v>51</v>
      </c>
      <c r="D68" s="38" t="s">
        <v>34</v>
      </c>
      <c r="E68" s="38" t="s">
        <v>4</v>
      </c>
      <c r="F68" s="38" t="s">
        <v>26</v>
      </c>
      <c r="G68" s="38" t="s">
        <v>27</v>
      </c>
      <c r="H68" s="38" t="s">
        <v>2</v>
      </c>
      <c r="I68" s="38"/>
      <c r="J68" s="18">
        <f t="shared" si="0"/>
        <v>1178586</v>
      </c>
      <c r="K68" s="18">
        <f>K69+K71+K73</f>
        <v>1178586</v>
      </c>
      <c r="L68" s="18">
        <f>L69+L71+L73</f>
        <v>0</v>
      </c>
      <c r="M68" s="18">
        <f t="shared" si="35"/>
        <v>1131850.74</v>
      </c>
      <c r="N68" s="18">
        <f>N69+N71+N73</f>
        <v>1131850.74</v>
      </c>
      <c r="O68" s="18">
        <f>O69+O71+O73</f>
        <v>0</v>
      </c>
      <c r="P68" s="18">
        <f t="shared" si="36"/>
        <v>1007895.47</v>
      </c>
      <c r="Q68" s="18">
        <f>Q69+Q71+Q73</f>
        <v>1007895.47</v>
      </c>
      <c r="R68" s="18">
        <f>R69+R71+R73</f>
        <v>0</v>
      </c>
    </row>
    <row r="69" spans="1:18" ht="112.5" x14ac:dyDescent="0.2">
      <c r="A69" s="6"/>
      <c r="B69" s="2" t="s">
        <v>15</v>
      </c>
      <c r="C69" s="38" t="s">
        <v>51</v>
      </c>
      <c r="D69" s="38" t="s">
        <v>34</v>
      </c>
      <c r="E69" s="38" t="s">
        <v>4</v>
      </c>
      <c r="F69" s="38" t="s">
        <v>26</v>
      </c>
      <c r="G69" s="38" t="s">
        <v>27</v>
      </c>
      <c r="H69" s="38" t="s">
        <v>2</v>
      </c>
      <c r="I69" s="38" t="s">
        <v>16</v>
      </c>
      <c r="J69" s="18">
        <f t="shared" si="0"/>
        <v>659386.46</v>
      </c>
      <c r="K69" s="18">
        <f>K70</f>
        <v>659386.46</v>
      </c>
      <c r="L69" s="18">
        <f>L70</f>
        <v>0</v>
      </c>
      <c r="M69" s="18">
        <f t="shared" si="35"/>
        <v>700000</v>
      </c>
      <c r="N69" s="18">
        <f>N70</f>
        <v>700000</v>
      </c>
      <c r="O69" s="18">
        <f>O70</f>
        <v>0</v>
      </c>
      <c r="P69" s="18">
        <f t="shared" si="36"/>
        <v>700000</v>
      </c>
      <c r="Q69" s="18">
        <f>Q70</f>
        <v>700000</v>
      </c>
      <c r="R69" s="18">
        <f>R70</f>
        <v>0</v>
      </c>
    </row>
    <row r="70" spans="1:18" ht="37.5" x14ac:dyDescent="0.2">
      <c r="A70" s="6"/>
      <c r="B70" s="4" t="s">
        <v>21</v>
      </c>
      <c r="C70" s="7" t="s">
        <v>51</v>
      </c>
      <c r="D70" s="7" t="s">
        <v>34</v>
      </c>
      <c r="E70" s="7" t="s">
        <v>4</v>
      </c>
      <c r="F70" s="7" t="s">
        <v>26</v>
      </c>
      <c r="G70" s="7" t="s">
        <v>27</v>
      </c>
      <c r="H70" s="5" t="s">
        <v>2</v>
      </c>
      <c r="I70" s="7" t="s">
        <v>25</v>
      </c>
      <c r="J70" s="33">
        <f t="shared" si="0"/>
        <v>659386.46</v>
      </c>
      <c r="K70" s="33">
        <f>700000-40613.54</f>
        <v>659386.46</v>
      </c>
      <c r="L70" s="33">
        <v>0</v>
      </c>
      <c r="M70" s="33">
        <f t="shared" si="35"/>
        <v>700000</v>
      </c>
      <c r="N70" s="33">
        <v>700000</v>
      </c>
      <c r="O70" s="33">
        <v>0</v>
      </c>
      <c r="P70" s="33">
        <f t="shared" si="36"/>
        <v>700000</v>
      </c>
      <c r="Q70" s="33">
        <v>700000</v>
      </c>
      <c r="R70" s="33">
        <v>0</v>
      </c>
    </row>
    <row r="71" spans="1:18" ht="37.5" x14ac:dyDescent="0.2">
      <c r="A71" s="6"/>
      <c r="B71" s="2" t="s">
        <v>38</v>
      </c>
      <c r="C71" s="38" t="s">
        <v>51</v>
      </c>
      <c r="D71" s="38" t="s">
        <v>34</v>
      </c>
      <c r="E71" s="38" t="s">
        <v>4</v>
      </c>
      <c r="F71" s="38" t="s">
        <v>26</v>
      </c>
      <c r="G71" s="38" t="s">
        <v>27</v>
      </c>
      <c r="H71" s="38" t="s">
        <v>2</v>
      </c>
      <c r="I71" s="38" t="s">
        <v>23</v>
      </c>
      <c r="J71" s="18">
        <f t="shared" si="0"/>
        <v>485895.2</v>
      </c>
      <c r="K71" s="18">
        <f>K72</f>
        <v>485895.2</v>
      </c>
      <c r="L71" s="18">
        <f>L72</f>
        <v>0</v>
      </c>
      <c r="M71" s="18">
        <f t="shared" si="35"/>
        <v>411850.74</v>
      </c>
      <c r="N71" s="18">
        <f>N72</f>
        <v>411850.74</v>
      </c>
      <c r="O71" s="18">
        <f>O72</f>
        <v>0</v>
      </c>
      <c r="P71" s="18">
        <f t="shared" si="36"/>
        <v>287895.46999999997</v>
      </c>
      <c r="Q71" s="18">
        <f>Q72</f>
        <v>287895.46999999997</v>
      </c>
      <c r="R71" s="18">
        <f>R72</f>
        <v>0</v>
      </c>
    </row>
    <row r="72" spans="1:18" ht="56.25" x14ac:dyDescent="0.2">
      <c r="A72" s="6"/>
      <c r="B72" s="4" t="s">
        <v>22</v>
      </c>
      <c r="C72" s="7" t="s">
        <v>51</v>
      </c>
      <c r="D72" s="7" t="s">
        <v>34</v>
      </c>
      <c r="E72" s="7" t="s">
        <v>4</v>
      </c>
      <c r="F72" s="7" t="s">
        <v>26</v>
      </c>
      <c r="G72" s="7" t="s">
        <v>27</v>
      </c>
      <c r="H72" s="5" t="s">
        <v>2</v>
      </c>
      <c r="I72" s="7" t="s">
        <v>24</v>
      </c>
      <c r="J72" s="33">
        <f t="shared" si="0"/>
        <v>485895.2</v>
      </c>
      <c r="K72" s="33">
        <f>457396-60+28559.2</f>
        <v>485895.2</v>
      </c>
      <c r="L72" s="33">
        <v>0</v>
      </c>
      <c r="M72" s="33">
        <f t="shared" si="35"/>
        <v>411850.74</v>
      </c>
      <c r="N72" s="33">
        <v>411850.74</v>
      </c>
      <c r="O72" s="33">
        <v>0</v>
      </c>
      <c r="P72" s="33">
        <f t="shared" si="36"/>
        <v>287895.46999999997</v>
      </c>
      <c r="Q72" s="33">
        <v>287895.46999999997</v>
      </c>
      <c r="R72" s="33">
        <v>0</v>
      </c>
    </row>
    <row r="73" spans="1:18" ht="18.75" x14ac:dyDescent="0.2">
      <c r="A73" s="3"/>
      <c r="B73" s="2" t="s">
        <v>30</v>
      </c>
      <c r="C73" s="1" t="s">
        <v>51</v>
      </c>
      <c r="D73" s="1" t="s">
        <v>34</v>
      </c>
      <c r="E73" s="1" t="s">
        <v>4</v>
      </c>
      <c r="F73" s="1" t="s">
        <v>26</v>
      </c>
      <c r="G73" s="1" t="s">
        <v>27</v>
      </c>
      <c r="H73" s="38" t="s">
        <v>2</v>
      </c>
      <c r="I73" s="1" t="s">
        <v>28</v>
      </c>
      <c r="J73" s="18">
        <f t="shared" si="0"/>
        <v>33304.339999999997</v>
      </c>
      <c r="K73" s="18">
        <f>K74</f>
        <v>33304.339999999997</v>
      </c>
      <c r="L73" s="18">
        <f>L74</f>
        <v>0</v>
      </c>
      <c r="M73" s="18">
        <f t="shared" si="35"/>
        <v>20000</v>
      </c>
      <c r="N73" s="18">
        <f>N74</f>
        <v>20000</v>
      </c>
      <c r="O73" s="18">
        <f>O74</f>
        <v>0</v>
      </c>
      <c r="P73" s="18">
        <f t="shared" si="36"/>
        <v>20000</v>
      </c>
      <c r="Q73" s="18">
        <f>Q74</f>
        <v>20000</v>
      </c>
      <c r="R73" s="18">
        <f>R74</f>
        <v>0</v>
      </c>
    </row>
    <row r="74" spans="1:18" ht="18.75" x14ac:dyDescent="0.2">
      <c r="A74" s="6"/>
      <c r="B74" s="4" t="s">
        <v>31</v>
      </c>
      <c r="C74" s="7" t="s">
        <v>51</v>
      </c>
      <c r="D74" s="7" t="s">
        <v>34</v>
      </c>
      <c r="E74" s="7" t="s">
        <v>4</v>
      </c>
      <c r="F74" s="7" t="s">
        <v>26</v>
      </c>
      <c r="G74" s="7" t="s">
        <v>27</v>
      </c>
      <c r="H74" s="5" t="s">
        <v>2</v>
      </c>
      <c r="I74" s="7" t="s">
        <v>29</v>
      </c>
      <c r="J74" s="33">
        <f t="shared" si="0"/>
        <v>33304.339999999997</v>
      </c>
      <c r="K74" s="33">
        <f>21250+12054.34</f>
        <v>33304.339999999997</v>
      </c>
      <c r="L74" s="33">
        <v>0</v>
      </c>
      <c r="M74" s="33">
        <f t="shared" si="35"/>
        <v>20000</v>
      </c>
      <c r="N74" s="33">
        <v>20000</v>
      </c>
      <c r="O74" s="33">
        <v>0</v>
      </c>
      <c r="P74" s="33">
        <f t="shared" si="36"/>
        <v>20000</v>
      </c>
      <c r="Q74" s="33">
        <v>20000</v>
      </c>
      <c r="R74" s="33">
        <v>0</v>
      </c>
    </row>
    <row r="75" spans="1:18" ht="56.25" x14ac:dyDescent="0.2">
      <c r="A75" s="6"/>
      <c r="B75" s="2" t="s">
        <v>72</v>
      </c>
      <c r="C75" s="38" t="s">
        <v>51</v>
      </c>
      <c r="D75" s="38" t="s">
        <v>34</v>
      </c>
      <c r="E75" s="38" t="s">
        <v>4</v>
      </c>
      <c r="F75" s="38" t="s">
        <v>26</v>
      </c>
      <c r="G75" s="38" t="s">
        <v>73</v>
      </c>
      <c r="H75" s="38" t="s">
        <v>2</v>
      </c>
      <c r="I75" s="38"/>
      <c r="J75" s="18">
        <f t="shared" si="0"/>
        <v>7304.4400000000005</v>
      </c>
      <c r="K75" s="18">
        <f>K76</f>
        <v>7304.4400000000005</v>
      </c>
      <c r="L75" s="18">
        <f>L76</f>
        <v>0</v>
      </c>
      <c r="M75" s="18">
        <f t="shared" si="35"/>
        <v>10000</v>
      </c>
      <c r="N75" s="18">
        <f>N76</f>
        <v>10000</v>
      </c>
      <c r="O75" s="18">
        <f>O76</f>
        <v>0</v>
      </c>
      <c r="P75" s="18">
        <f t="shared" si="36"/>
        <v>10000</v>
      </c>
      <c r="Q75" s="18">
        <f>Q76</f>
        <v>10000</v>
      </c>
      <c r="R75" s="18">
        <f>R76</f>
        <v>0</v>
      </c>
    </row>
    <row r="76" spans="1:18" ht="37.5" x14ac:dyDescent="0.2">
      <c r="A76" s="6"/>
      <c r="B76" s="2" t="s">
        <v>38</v>
      </c>
      <c r="C76" s="38" t="s">
        <v>51</v>
      </c>
      <c r="D76" s="38" t="s">
        <v>34</v>
      </c>
      <c r="E76" s="38" t="s">
        <v>4</v>
      </c>
      <c r="F76" s="38" t="s">
        <v>26</v>
      </c>
      <c r="G76" s="38" t="s">
        <v>73</v>
      </c>
      <c r="H76" s="38" t="s">
        <v>2</v>
      </c>
      <c r="I76" s="38" t="s">
        <v>23</v>
      </c>
      <c r="J76" s="18">
        <f t="shared" si="0"/>
        <v>7304.4400000000005</v>
      </c>
      <c r="K76" s="18">
        <f>K77</f>
        <v>7304.4400000000005</v>
      </c>
      <c r="L76" s="18">
        <f>L77</f>
        <v>0</v>
      </c>
      <c r="M76" s="18">
        <f t="shared" si="35"/>
        <v>10000</v>
      </c>
      <c r="N76" s="18">
        <f>N77</f>
        <v>10000</v>
      </c>
      <c r="O76" s="18">
        <f>O77</f>
        <v>0</v>
      </c>
      <c r="P76" s="18">
        <f t="shared" si="36"/>
        <v>10000</v>
      </c>
      <c r="Q76" s="18">
        <f>Q77</f>
        <v>10000</v>
      </c>
      <c r="R76" s="18">
        <f>R77</f>
        <v>0</v>
      </c>
    </row>
    <row r="77" spans="1:18" ht="56.25" x14ac:dyDescent="0.2">
      <c r="A77" s="6"/>
      <c r="B77" s="4" t="s">
        <v>22</v>
      </c>
      <c r="C77" s="7" t="s">
        <v>51</v>
      </c>
      <c r="D77" s="7" t="s">
        <v>34</v>
      </c>
      <c r="E77" s="7" t="s">
        <v>4</v>
      </c>
      <c r="F77" s="7" t="s">
        <v>26</v>
      </c>
      <c r="G77" s="7" t="s">
        <v>73</v>
      </c>
      <c r="H77" s="5" t="s">
        <v>2</v>
      </c>
      <c r="I77" s="7" t="s">
        <v>24</v>
      </c>
      <c r="J77" s="33">
        <f t="shared" si="0"/>
        <v>7304.4400000000005</v>
      </c>
      <c r="K77" s="33">
        <f>10000-2695.56</f>
        <v>7304.4400000000005</v>
      </c>
      <c r="L77" s="33">
        <v>0</v>
      </c>
      <c r="M77" s="33">
        <f t="shared" si="35"/>
        <v>10000</v>
      </c>
      <c r="N77" s="33">
        <v>10000</v>
      </c>
      <c r="O77" s="33">
        <v>0</v>
      </c>
      <c r="P77" s="33">
        <f t="shared" si="36"/>
        <v>10000</v>
      </c>
      <c r="Q77" s="33">
        <v>10000</v>
      </c>
      <c r="R77" s="33">
        <v>0</v>
      </c>
    </row>
    <row r="78" spans="1:18" ht="37.5" x14ac:dyDescent="0.2">
      <c r="A78" s="6"/>
      <c r="B78" s="2" t="s">
        <v>74</v>
      </c>
      <c r="C78" s="38" t="s">
        <v>51</v>
      </c>
      <c r="D78" s="38" t="s">
        <v>34</v>
      </c>
      <c r="E78" s="38" t="s">
        <v>4</v>
      </c>
      <c r="F78" s="38" t="s">
        <v>26</v>
      </c>
      <c r="G78" s="38" t="s">
        <v>75</v>
      </c>
      <c r="H78" s="38" t="s">
        <v>2</v>
      </c>
      <c r="I78" s="38"/>
      <c r="J78" s="18">
        <f t="shared" si="0"/>
        <v>3683.46</v>
      </c>
      <c r="K78" s="18">
        <f>K79</f>
        <v>3683.46</v>
      </c>
      <c r="L78" s="18">
        <f>L79</f>
        <v>0</v>
      </c>
      <c r="M78" s="18">
        <f t="shared" si="35"/>
        <v>10000</v>
      </c>
      <c r="N78" s="18">
        <f>N79</f>
        <v>10000</v>
      </c>
      <c r="O78" s="18">
        <f>O79</f>
        <v>0</v>
      </c>
      <c r="P78" s="18">
        <f t="shared" si="36"/>
        <v>10000</v>
      </c>
      <c r="Q78" s="18">
        <f>Q79</f>
        <v>10000</v>
      </c>
      <c r="R78" s="18">
        <f>R79</f>
        <v>0</v>
      </c>
    </row>
    <row r="79" spans="1:18" ht="18.75" x14ac:dyDescent="0.2">
      <c r="A79" s="6"/>
      <c r="B79" s="2" t="s">
        <v>30</v>
      </c>
      <c r="C79" s="38" t="s">
        <v>51</v>
      </c>
      <c r="D79" s="38" t="s">
        <v>34</v>
      </c>
      <c r="E79" s="38" t="s">
        <v>4</v>
      </c>
      <c r="F79" s="38" t="s">
        <v>26</v>
      </c>
      <c r="G79" s="38" t="s">
        <v>75</v>
      </c>
      <c r="H79" s="38" t="s">
        <v>2</v>
      </c>
      <c r="I79" s="38" t="s">
        <v>28</v>
      </c>
      <c r="J79" s="18">
        <f t="shared" si="0"/>
        <v>3683.46</v>
      </c>
      <c r="K79" s="18">
        <f>K80</f>
        <v>3683.46</v>
      </c>
      <c r="L79" s="18">
        <f>L80</f>
        <v>0</v>
      </c>
      <c r="M79" s="18">
        <f t="shared" si="35"/>
        <v>10000</v>
      </c>
      <c r="N79" s="18">
        <f>N80</f>
        <v>10000</v>
      </c>
      <c r="O79" s="18">
        <f>O80</f>
        <v>0</v>
      </c>
      <c r="P79" s="18">
        <f t="shared" si="36"/>
        <v>10000</v>
      </c>
      <c r="Q79" s="18">
        <f>Q80</f>
        <v>10000</v>
      </c>
      <c r="R79" s="18">
        <f>R80</f>
        <v>0</v>
      </c>
    </row>
    <row r="80" spans="1:18" ht="18.75" x14ac:dyDescent="0.2">
      <c r="A80" s="6"/>
      <c r="B80" s="4" t="s">
        <v>33</v>
      </c>
      <c r="C80" s="7" t="s">
        <v>51</v>
      </c>
      <c r="D80" s="7" t="s">
        <v>34</v>
      </c>
      <c r="E80" s="7" t="s">
        <v>4</v>
      </c>
      <c r="F80" s="7" t="s">
        <v>26</v>
      </c>
      <c r="G80" s="7" t="s">
        <v>75</v>
      </c>
      <c r="H80" s="5" t="s">
        <v>2</v>
      </c>
      <c r="I80" s="7" t="s">
        <v>32</v>
      </c>
      <c r="J80" s="33">
        <f t="shared" si="0"/>
        <v>3683.46</v>
      </c>
      <c r="K80" s="33">
        <f>10000-6316.54</f>
        <v>3683.46</v>
      </c>
      <c r="L80" s="33">
        <v>0</v>
      </c>
      <c r="M80" s="33">
        <f t="shared" si="35"/>
        <v>10000</v>
      </c>
      <c r="N80" s="33">
        <v>10000</v>
      </c>
      <c r="O80" s="33">
        <v>0</v>
      </c>
      <c r="P80" s="33">
        <f t="shared" si="36"/>
        <v>10000</v>
      </c>
      <c r="Q80" s="33">
        <v>10000</v>
      </c>
      <c r="R80" s="33">
        <v>0</v>
      </c>
    </row>
    <row r="81" spans="1:18" ht="56.25" x14ac:dyDescent="0.2">
      <c r="A81" s="6"/>
      <c r="B81" s="2" t="s">
        <v>69</v>
      </c>
      <c r="C81" s="38" t="s">
        <v>51</v>
      </c>
      <c r="D81" s="38" t="s">
        <v>34</v>
      </c>
      <c r="E81" s="38" t="s">
        <v>4</v>
      </c>
      <c r="F81" s="38" t="s">
        <v>26</v>
      </c>
      <c r="G81" s="38" t="s">
        <v>66</v>
      </c>
      <c r="H81" s="38" t="s">
        <v>2</v>
      </c>
      <c r="I81" s="38"/>
      <c r="J81" s="18">
        <f t="shared" si="0"/>
        <v>447948.64</v>
      </c>
      <c r="K81" s="18">
        <f>K82+K84+K86</f>
        <v>447948.64</v>
      </c>
      <c r="L81" s="18">
        <f>L82+L84+L86</f>
        <v>0</v>
      </c>
      <c r="M81" s="18">
        <f t="shared" si="35"/>
        <v>458821.46</v>
      </c>
      <c r="N81" s="18">
        <f>N82+N84+N86</f>
        <v>458821.46</v>
      </c>
      <c r="O81" s="18">
        <f>O82+O84+O86</f>
        <v>0</v>
      </c>
      <c r="P81" s="18">
        <f t="shared" si="36"/>
        <v>458821.46</v>
      </c>
      <c r="Q81" s="18">
        <f>Q82+Q84+Q86</f>
        <v>458821.46</v>
      </c>
      <c r="R81" s="18">
        <f>R82+R84+R86</f>
        <v>0</v>
      </c>
    </row>
    <row r="82" spans="1:18" ht="112.5" x14ac:dyDescent="0.2">
      <c r="A82" s="6"/>
      <c r="B82" s="2" t="s">
        <v>15</v>
      </c>
      <c r="C82" s="38" t="s">
        <v>51</v>
      </c>
      <c r="D82" s="38" t="s">
        <v>34</v>
      </c>
      <c r="E82" s="38" t="s">
        <v>4</v>
      </c>
      <c r="F82" s="38" t="s">
        <v>26</v>
      </c>
      <c r="G82" s="38" t="s">
        <v>66</v>
      </c>
      <c r="H82" s="38" t="s">
        <v>2</v>
      </c>
      <c r="I82" s="38" t="s">
        <v>16</v>
      </c>
      <c r="J82" s="18">
        <f t="shared" si="0"/>
        <v>438195.64</v>
      </c>
      <c r="K82" s="18">
        <f>K83</f>
        <v>438195.64</v>
      </c>
      <c r="L82" s="18">
        <f>L83</f>
        <v>0</v>
      </c>
      <c r="M82" s="18">
        <f t="shared" si="35"/>
        <v>432821.46</v>
      </c>
      <c r="N82" s="18">
        <f>N83</f>
        <v>432821.46</v>
      </c>
      <c r="O82" s="18">
        <f>O83</f>
        <v>0</v>
      </c>
      <c r="P82" s="18">
        <f t="shared" si="36"/>
        <v>432821.46</v>
      </c>
      <c r="Q82" s="18">
        <f>Q83</f>
        <v>432821.46</v>
      </c>
      <c r="R82" s="18">
        <f>R83</f>
        <v>0</v>
      </c>
    </row>
    <row r="83" spans="1:18" ht="37.5" x14ac:dyDescent="0.2">
      <c r="A83" s="6"/>
      <c r="B83" s="4" t="s">
        <v>9</v>
      </c>
      <c r="C83" s="7" t="s">
        <v>51</v>
      </c>
      <c r="D83" s="7" t="s">
        <v>34</v>
      </c>
      <c r="E83" s="7" t="s">
        <v>4</v>
      </c>
      <c r="F83" s="7" t="s">
        <v>26</v>
      </c>
      <c r="G83" s="7" t="s">
        <v>66</v>
      </c>
      <c r="H83" s="5" t="s">
        <v>2</v>
      </c>
      <c r="I83" s="7" t="s">
        <v>13</v>
      </c>
      <c r="J83" s="19">
        <f t="shared" si="0"/>
        <v>438195.64</v>
      </c>
      <c r="K83" s="27">
        <f>488964.07-50768.43</f>
        <v>438195.64</v>
      </c>
      <c r="L83" s="27">
        <v>0</v>
      </c>
      <c r="M83" s="19">
        <f t="shared" si="35"/>
        <v>432821.46</v>
      </c>
      <c r="N83" s="28">
        <v>432821.46</v>
      </c>
      <c r="O83" s="28">
        <v>0</v>
      </c>
      <c r="P83" s="19">
        <f t="shared" si="36"/>
        <v>432821.46</v>
      </c>
      <c r="Q83" s="29">
        <v>432821.46</v>
      </c>
      <c r="R83" s="29">
        <v>0</v>
      </c>
    </row>
    <row r="84" spans="1:18" ht="37.5" x14ac:dyDescent="0.2">
      <c r="A84" s="6"/>
      <c r="B84" s="2" t="s">
        <v>38</v>
      </c>
      <c r="C84" s="38" t="s">
        <v>51</v>
      </c>
      <c r="D84" s="38" t="s">
        <v>34</v>
      </c>
      <c r="E84" s="38" t="s">
        <v>4</v>
      </c>
      <c r="F84" s="38" t="s">
        <v>26</v>
      </c>
      <c r="G84" s="38" t="s">
        <v>66</v>
      </c>
      <c r="H84" s="38" t="s">
        <v>2</v>
      </c>
      <c r="I84" s="38" t="s">
        <v>23</v>
      </c>
      <c r="J84" s="18">
        <f t="shared" si="0"/>
        <v>3780</v>
      </c>
      <c r="K84" s="18">
        <f>K85</f>
        <v>3780</v>
      </c>
      <c r="L84" s="18">
        <f>L85</f>
        <v>0</v>
      </c>
      <c r="M84" s="18">
        <f t="shared" si="35"/>
        <v>6000</v>
      </c>
      <c r="N84" s="18">
        <f>N85</f>
        <v>6000</v>
      </c>
      <c r="O84" s="18">
        <f>O85</f>
        <v>0</v>
      </c>
      <c r="P84" s="18">
        <f t="shared" si="36"/>
        <v>6000</v>
      </c>
      <c r="Q84" s="18">
        <f>Q85</f>
        <v>6000</v>
      </c>
      <c r="R84" s="18">
        <f>R85</f>
        <v>0</v>
      </c>
    </row>
    <row r="85" spans="1:18" ht="56.25" x14ac:dyDescent="0.2">
      <c r="A85" s="6"/>
      <c r="B85" s="4" t="s">
        <v>22</v>
      </c>
      <c r="C85" s="7" t="s">
        <v>51</v>
      </c>
      <c r="D85" s="7" t="s">
        <v>34</v>
      </c>
      <c r="E85" s="7" t="s">
        <v>4</v>
      </c>
      <c r="F85" s="7" t="s">
        <v>26</v>
      </c>
      <c r="G85" s="7" t="s">
        <v>66</v>
      </c>
      <c r="H85" s="5" t="s">
        <v>2</v>
      </c>
      <c r="I85" s="7" t="s">
        <v>24</v>
      </c>
      <c r="J85" s="33">
        <f t="shared" si="0"/>
        <v>3780</v>
      </c>
      <c r="K85" s="33">
        <f>6000+6880-9065-35</f>
        <v>3780</v>
      </c>
      <c r="L85" s="33">
        <v>0</v>
      </c>
      <c r="M85" s="33">
        <f t="shared" si="35"/>
        <v>6000</v>
      </c>
      <c r="N85" s="33">
        <v>6000</v>
      </c>
      <c r="O85" s="33">
        <v>0</v>
      </c>
      <c r="P85" s="33">
        <f t="shared" si="36"/>
        <v>6000</v>
      </c>
      <c r="Q85" s="33">
        <v>6000</v>
      </c>
      <c r="R85" s="33">
        <v>0</v>
      </c>
    </row>
    <row r="86" spans="1:18" ht="18.75" x14ac:dyDescent="0.2">
      <c r="A86" s="6"/>
      <c r="B86" s="2" t="s">
        <v>30</v>
      </c>
      <c r="C86" s="1" t="s">
        <v>51</v>
      </c>
      <c r="D86" s="1" t="s">
        <v>34</v>
      </c>
      <c r="E86" s="1" t="s">
        <v>4</v>
      </c>
      <c r="F86" s="1" t="s">
        <v>26</v>
      </c>
      <c r="G86" s="1" t="s">
        <v>66</v>
      </c>
      <c r="H86" s="38" t="s">
        <v>2</v>
      </c>
      <c r="I86" s="1" t="s">
        <v>28</v>
      </c>
      <c r="J86" s="18">
        <f t="shared" si="0"/>
        <v>5973</v>
      </c>
      <c r="K86" s="18">
        <f>K87</f>
        <v>5973</v>
      </c>
      <c r="L86" s="18">
        <f>L87</f>
        <v>0</v>
      </c>
      <c r="M86" s="18">
        <f t="shared" si="35"/>
        <v>20000</v>
      </c>
      <c r="N86" s="18">
        <f>N87</f>
        <v>20000</v>
      </c>
      <c r="O86" s="18">
        <f>O87</f>
        <v>0</v>
      </c>
      <c r="P86" s="18">
        <f t="shared" si="36"/>
        <v>20000</v>
      </c>
      <c r="Q86" s="18">
        <f>Q87</f>
        <v>20000</v>
      </c>
      <c r="R86" s="18">
        <f>R87</f>
        <v>0</v>
      </c>
    </row>
    <row r="87" spans="1:18" ht="18.75" x14ac:dyDescent="0.2">
      <c r="A87" s="6"/>
      <c r="B87" s="4" t="s">
        <v>31</v>
      </c>
      <c r="C87" s="7" t="s">
        <v>51</v>
      </c>
      <c r="D87" s="7" t="s">
        <v>34</v>
      </c>
      <c r="E87" s="7" t="s">
        <v>4</v>
      </c>
      <c r="F87" s="7" t="s">
        <v>26</v>
      </c>
      <c r="G87" s="7" t="s">
        <v>66</v>
      </c>
      <c r="H87" s="5" t="s">
        <v>2</v>
      </c>
      <c r="I87" s="7" t="s">
        <v>29</v>
      </c>
      <c r="J87" s="33">
        <f t="shared" si="0"/>
        <v>5973</v>
      </c>
      <c r="K87" s="33">
        <f>10000-4027</f>
        <v>5973</v>
      </c>
      <c r="L87" s="33">
        <v>0</v>
      </c>
      <c r="M87" s="33">
        <f t="shared" si="35"/>
        <v>20000</v>
      </c>
      <c r="N87" s="33">
        <v>20000</v>
      </c>
      <c r="O87" s="33">
        <v>0</v>
      </c>
      <c r="P87" s="33">
        <f t="shared" si="36"/>
        <v>20000</v>
      </c>
      <c r="Q87" s="33">
        <v>20000</v>
      </c>
      <c r="R87" s="33">
        <v>0</v>
      </c>
    </row>
    <row r="88" spans="1:18" ht="93.75" x14ac:dyDescent="0.2">
      <c r="A88" s="6"/>
      <c r="B88" s="2" t="s">
        <v>76</v>
      </c>
      <c r="C88" s="38" t="s">
        <v>51</v>
      </c>
      <c r="D88" s="38" t="s">
        <v>34</v>
      </c>
      <c r="E88" s="38" t="s">
        <v>4</v>
      </c>
      <c r="F88" s="38" t="s">
        <v>77</v>
      </c>
      <c r="G88" s="38" t="s">
        <v>78</v>
      </c>
      <c r="H88" s="38" t="s">
        <v>26</v>
      </c>
      <c r="I88" s="38"/>
      <c r="J88" s="18">
        <f t="shared" si="0"/>
        <v>137108</v>
      </c>
      <c r="K88" s="18">
        <f>K89+K91</f>
        <v>0</v>
      </c>
      <c r="L88" s="18">
        <f>L89+L91</f>
        <v>137108</v>
      </c>
      <c r="M88" s="18">
        <f t="shared" si="35"/>
        <v>141709</v>
      </c>
      <c r="N88" s="18">
        <f>N89+N91</f>
        <v>0</v>
      </c>
      <c r="O88" s="18">
        <f>O89+O91</f>
        <v>141709</v>
      </c>
      <c r="P88" s="18">
        <f t="shared" si="36"/>
        <v>146720</v>
      </c>
      <c r="Q88" s="18">
        <f>Q89+Q91</f>
        <v>0</v>
      </c>
      <c r="R88" s="18">
        <f>R89+R91</f>
        <v>146720</v>
      </c>
    </row>
    <row r="89" spans="1:18" ht="112.5" x14ac:dyDescent="0.2">
      <c r="A89" s="6"/>
      <c r="B89" s="2" t="s">
        <v>15</v>
      </c>
      <c r="C89" s="38" t="s">
        <v>51</v>
      </c>
      <c r="D89" s="38" t="s">
        <v>34</v>
      </c>
      <c r="E89" s="38" t="s">
        <v>4</v>
      </c>
      <c r="F89" s="38" t="s">
        <v>77</v>
      </c>
      <c r="G89" s="38" t="s">
        <v>78</v>
      </c>
      <c r="H89" s="38" t="s">
        <v>26</v>
      </c>
      <c r="I89" s="38" t="s">
        <v>16</v>
      </c>
      <c r="J89" s="18">
        <f t="shared" si="0"/>
        <v>102850</v>
      </c>
      <c r="K89" s="18">
        <f>K90</f>
        <v>0</v>
      </c>
      <c r="L89" s="18">
        <f>L90</f>
        <v>102850</v>
      </c>
      <c r="M89" s="18">
        <f t="shared" si="35"/>
        <v>141709</v>
      </c>
      <c r="N89" s="18">
        <f>N90</f>
        <v>0</v>
      </c>
      <c r="O89" s="18">
        <f>O90</f>
        <v>141709</v>
      </c>
      <c r="P89" s="18">
        <f t="shared" si="36"/>
        <v>146720</v>
      </c>
      <c r="Q89" s="18">
        <f>Q90</f>
        <v>0</v>
      </c>
      <c r="R89" s="18">
        <f>R90</f>
        <v>146720</v>
      </c>
    </row>
    <row r="90" spans="1:18" ht="37.5" x14ac:dyDescent="0.2">
      <c r="A90" s="6"/>
      <c r="B90" s="4" t="s">
        <v>9</v>
      </c>
      <c r="C90" s="7" t="s">
        <v>51</v>
      </c>
      <c r="D90" s="7" t="s">
        <v>34</v>
      </c>
      <c r="E90" s="7" t="s">
        <v>4</v>
      </c>
      <c r="F90" s="7" t="s">
        <v>77</v>
      </c>
      <c r="G90" s="7" t="s">
        <v>78</v>
      </c>
      <c r="H90" s="5" t="s">
        <v>26</v>
      </c>
      <c r="I90" s="7" t="s">
        <v>13</v>
      </c>
      <c r="J90" s="33">
        <f>K90+L90</f>
        <v>102850</v>
      </c>
      <c r="K90" s="33">
        <v>0</v>
      </c>
      <c r="L90" s="33">
        <v>102850</v>
      </c>
      <c r="M90" s="33">
        <f t="shared" si="35"/>
        <v>141709</v>
      </c>
      <c r="N90" s="33">
        <v>0</v>
      </c>
      <c r="O90" s="33">
        <v>141709</v>
      </c>
      <c r="P90" s="33">
        <f t="shared" si="36"/>
        <v>146720</v>
      </c>
      <c r="Q90" s="33">
        <v>0</v>
      </c>
      <c r="R90" s="33">
        <v>146720</v>
      </c>
    </row>
    <row r="91" spans="1:18" ht="37.5" x14ac:dyDescent="0.2">
      <c r="A91" s="6"/>
      <c r="B91" s="2" t="s">
        <v>38</v>
      </c>
      <c r="C91" s="38" t="s">
        <v>51</v>
      </c>
      <c r="D91" s="38" t="s">
        <v>34</v>
      </c>
      <c r="E91" s="38" t="s">
        <v>4</v>
      </c>
      <c r="F91" s="38" t="s">
        <v>77</v>
      </c>
      <c r="G91" s="38" t="s">
        <v>78</v>
      </c>
      <c r="H91" s="38" t="s">
        <v>26</v>
      </c>
      <c r="I91" s="38" t="s">
        <v>23</v>
      </c>
      <c r="J91" s="18">
        <f t="shared" ref="J91" si="40">K91+L91</f>
        <v>34258</v>
      </c>
      <c r="K91" s="18">
        <f>K92</f>
        <v>0</v>
      </c>
      <c r="L91" s="18">
        <f>L92</f>
        <v>34258</v>
      </c>
      <c r="M91" s="18">
        <f t="shared" ref="M91:M92" si="41">N91+O91</f>
        <v>0</v>
      </c>
      <c r="N91" s="18">
        <f>N92</f>
        <v>0</v>
      </c>
      <c r="O91" s="18">
        <f>O92</f>
        <v>0</v>
      </c>
      <c r="P91" s="18">
        <f t="shared" ref="P91:P92" si="42">Q91+R91</f>
        <v>0</v>
      </c>
      <c r="Q91" s="18">
        <f>Q92</f>
        <v>0</v>
      </c>
      <c r="R91" s="18">
        <f>R92</f>
        <v>0</v>
      </c>
    </row>
    <row r="92" spans="1:18" ht="56.25" x14ac:dyDescent="0.2">
      <c r="A92" s="6"/>
      <c r="B92" s="4" t="s">
        <v>22</v>
      </c>
      <c r="C92" s="7" t="s">
        <v>51</v>
      </c>
      <c r="D92" s="7" t="s">
        <v>34</v>
      </c>
      <c r="E92" s="7" t="s">
        <v>4</v>
      </c>
      <c r="F92" s="7" t="s">
        <v>77</v>
      </c>
      <c r="G92" s="7" t="s">
        <v>78</v>
      </c>
      <c r="H92" s="5" t="s">
        <v>26</v>
      </c>
      <c r="I92" s="7" t="s">
        <v>24</v>
      </c>
      <c r="J92" s="33">
        <f>K92+L92</f>
        <v>34258</v>
      </c>
      <c r="K92" s="33">
        <v>0</v>
      </c>
      <c r="L92" s="33">
        <v>34258</v>
      </c>
      <c r="M92" s="33">
        <f t="shared" si="41"/>
        <v>0</v>
      </c>
      <c r="N92" s="33">
        <v>0</v>
      </c>
      <c r="O92" s="33">
        <v>0</v>
      </c>
      <c r="P92" s="33">
        <f t="shared" si="42"/>
        <v>0</v>
      </c>
      <c r="Q92" s="33">
        <v>0</v>
      </c>
      <c r="R92" s="33">
        <v>0</v>
      </c>
    </row>
    <row r="93" spans="1:18" ht="75" x14ac:dyDescent="0.2">
      <c r="A93" s="36"/>
      <c r="B93" s="2" t="s">
        <v>80</v>
      </c>
      <c r="C93" s="38" t="s">
        <v>51</v>
      </c>
      <c r="D93" s="38" t="s">
        <v>79</v>
      </c>
      <c r="E93" s="38" t="s">
        <v>3</v>
      </c>
      <c r="F93" s="38" t="s">
        <v>2</v>
      </c>
      <c r="G93" s="38" t="s">
        <v>20</v>
      </c>
      <c r="H93" s="38" t="s">
        <v>2</v>
      </c>
      <c r="I93" s="38"/>
      <c r="J93" s="18">
        <f t="shared" si="0"/>
        <v>863474.73</v>
      </c>
      <c r="K93" s="18">
        <f t="shared" ref="K93:L96" si="43">K94</f>
        <v>863474.73</v>
      </c>
      <c r="L93" s="18">
        <f t="shared" si="43"/>
        <v>0</v>
      </c>
      <c r="M93" s="18">
        <f t="shared" si="35"/>
        <v>747120</v>
      </c>
      <c r="N93" s="18">
        <f t="shared" ref="N93:O96" si="44">N94</f>
        <v>747120</v>
      </c>
      <c r="O93" s="18">
        <f t="shared" si="44"/>
        <v>0</v>
      </c>
      <c r="P93" s="18">
        <f t="shared" si="36"/>
        <v>781120</v>
      </c>
      <c r="Q93" s="18">
        <f t="shared" ref="Q93:R96" si="45">Q94</f>
        <v>781120</v>
      </c>
      <c r="R93" s="18">
        <f t="shared" si="45"/>
        <v>0</v>
      </c>
    </row>
    <row r="94" spans="1:18" ht="37.5" x14ac:dyDescent="0.2">
      <c r="A94" s="36"/>
      <c r="B94" s="2" t="s">
        <v>81</v>
      </c>
      <c r="C94" s="38" t="s">
        <v>51</v>
      </c>
      <c r="D94" s="38" t="s">
        <v>79</v>
      </c>
      <c r="E94" s="38" t="s">
        <v>4</v>
      </c>
      <c r="F94" s="38" t="s">
        <v>2</v>
      </c>
      <c r="G94" s="38" t="s">
        <v>20</v>
      </c>
      <c r="H94" s="38" t="s">
        <v>2</v>
      </c>
      <c r="I94" s="38"/>
      <c r="J94" s="18">
        <f t="shared" si="0"/>
        <v>863474.73</v>
      </c>
      <c r="K94" s="18">
        <f>K95</f>
        <v>863474.73</v>
      </c>
      <c r="L94" s="18">
        <f>L95</f>
        <v>0</v>
      </c>
      <c r="M94" s="18">
        <f t="shared" si="35"/>
        <v>747120</v>
      </c>
      <c r="N94" s="18">
        <f>N95</f>
        <v>747120</v>
      </c>
      <c r="O94" s="18">
        <f>O95</f>
        <v>0</v>
      </c>
      <c r="P94" s="18">
        <f t="shared" si="36"/>
        <v>781120</v>
      </c>
      <c r="Q94" s="18">
        <f>Q95</f>
        <v>781120</v>
      </c>
      <c r="R94" s="18">
        <f>R95</f>
        <v>0</v>
      </c>
    </row>
    <row r="95" spans="1:18" ht="37.5" x14ac:dyDescent="0.2">
      <c r="A95" s="36"/>
      <c r="B95" s="2" t="s">
        <v>81</v>
      </c>
      <c r="C95" s="38" t="s">
        <v>51</v>
      </c>
      <c r="D95" s="38" t="s">
        <v>79</v>
      </c>
      <c r="E95" s="38" t="s">
        <v>4</v>
      </c>
      <c r="F95" s="38" t="s">
        <v>26</v>
      </c>
      <c r="G95" s="38" t="s">
        <v>27</v>
      </c>
      <c r="H95" s="38" t="s">
        <v>2</v>
      </c>
      <c r="I95" s="38"/>
      <c r="J95" s="18">
        <f t="shared" si="0"/>
        <v>863474.73</v>
      </c>
      <c r="K95" s="18">
        <f t="shared" si="43"/>
        <v>863474.73</v>
      </c>
      <c r="L95" s="18">
        <f t="shared" si="43"/>
        <v>0</v>
      </c>
      <c r="M95" s="18">
        <f t="shared" si="35"/>
        <v>747120</v>
      </c>
      <c r="N95" s="18">
        <f t="shared" si="44"/>
        <v>747120</v>
      </c>
      <c r="O95" s="18">
        <f t="shared" si="44"/>
        <v>0</v>
      </c>
      <c r="P95" s="18">
        <f t="shared" si="36"/>
        <v>781120</v>
      </c>
      <c r="Q95" s="18">
        <f t="shared" si="45"/>
        <v>781120</v>
      </c>
      <c r="R95" s="18">
        <f t="shared" si="45"/>
        <v>0</v>
      </c>
    </row>
    <row r="96" spans="1:18" ht="37.5" x14ac:dyDescent="0.2">
      <c r="A96" s="36"/>
      <c r="B96" s="2" t="s">
        <v>38</v>
      </c>
      <c r="C96" s="38" t="s">
        <v>51</v>
      </c>
      <c r="D96" s="38" t="s">
        <v>79</v>
      </c>
      <c r="E96" s="38" t="s">
        <v>4</v>
      </c>
      <c r="F96" s="38" t="s">
        <v>26</v>
      </c>
      <c r="G96" s="38" t="s">
        <v>27</v>
      </c>
      <c r="H96" s="38" t="s">
        <v>2</v>
      </c>
      <c r="I96" s="38" t="s">
        <v>23</v>
      </c>
      <c r="J96" s="18">
        <f t="shared" si="0"/>
        <v>863474.73</v>
      </c>
      <c r="K96" s="18">
        <f t="shared" si="43"/>
        <v>863474.73</v>
      </c>
      <c r="L96" s="18">
        <f t="shared" si="43"/>
        <v>0</v>
      </c>
      <c r="M96" s="18">
        <f t="shared" si="35"/>
        <v>747120</v>
      </c>
      <c r="N96" s="18">
        <f t="shared" si="44"/>
        <v>747120</v>
      </c>
      <c r="O96" s="18">
        <f t="shared" si="44"/>
        <v>0</v>
      </c>
      <c r="P96" s="18">
        <f t="shared" si="36"/>
        <v>781120</v>
      </c>
      <c r="Q96" s="18">
        <f t="shared" si="45"/>
        <v>781120</v>
      </c>
      <c r="R96" s="18">
        <f t="shared" si="45"/>
        <v>0</v>
      </c>
    </row>
    <row r="97" spans="1:18" ht="56.25" x14ac:dyDescent="0.2">
      <c r="A97" s="6"/>
      <c r="B97" s="4" t="s">
        <v>22</v>
      </c>
      <c r="C97" s="7" t="s">
        <v>51</v>
      </c>
      <c r="D97" s="7" t="s">
        <v>79</v>
      </c>
      <c r="E97" s="7" t="s">
        <v>4</v>
      </c>
      <c r="F97" s="7" t="s">
        <v>26</v>
      </c>
      <c r="G97" s="7" t="s">
        <v>27</v>
      </c>
      <c r="H97" s="5" t="s">
        <v>2</v>
      </c>
      <c r="I97" s="7" t="s">
        <v>24</v>
      </c>
      <c r="J97" s="19">
        <f t="shared" si="0"/>
        <v>863474.73</v>
      </c>
      <c r="K97" s="30">
        <v>863474.73</v>
      </c>
      <c r="L97" s="30">
        <v>0</v>
      </c>
      <c r="M97" s="19">
        <f t="shared" si="35"/>
        <v>747120</v>
      </c>
      <c r="N97" s="31">
        <v>747120</v>
      </c>
      <c r="O97" s="31">
        <v>0</v>
      </c>
      <c r="P97" s="19">
        <f t="shared" si="36"/>
        <v>781120</v>
      </c>
      <c r="Q97" s="19">
        <v>781120</v>
      </c>
      <c r="R97" s="19">
        <v>0</v>
      </c>
    </row>
    <row r="98" spans="1:18" ht="37.5" x14ac:dyDescent="0.2">
      <c r="A98" s="36"/>
      <c r="B98" s="2" t="s">
        <v>103</v>
      </c>
      <c r="C98" s="38" t="s">
        <v>51</v>
      </c>
      <c r="D98" s="38" t="s">
        <v>77</v>
      </c>
      <c r="E98" s="38" t="s">
        <v>3</v>
      </c>
      <c r="F98" s="38" t="s">
        <v>2</v>
      </c>
      <c r="G98" s="38" t="s">
        <v>20</v>
      </c>
      <c r="H98" s="38" t="s">
        <v>2</v>
      </c>
      <c r="I98" s="38"/>
      <c r="J98" s="18">
        <f t="shared" si="0"/>
        <v>476848.87</v>
      </c>
      <c r="K98" s="18">
        <f>K99+K112+K116</f>
        <v>235335.93</v>
      </c>
      <c r="L98" s="18">
        <f>L99+L112+L116</f>
        <v>241512.94</v>
      </c>
      <c r="M98" s="18">
        <f t="shared" si="35"/>
        <v>291478.54000000004</v>
      </c>
      <c r="N98" s="18">
        <f>N99+N112+N116</f>
        <v>291478.54000000004</v>
      </c>
      <c r="O98" s="18">
        <f>O99+O112+O116</f>
        <v>0</v>
      </c>
      <c r="P98" s="18">
        <f t="shared" si="36"/>
        <v>267178.54000000004</v>
      </c>
      <c r="Q98" s="18">
        <f>Q99+Q112+Q116</f>
        <v>267178.54000000004</v>
      </c>
      <c r="R98" s="18">
        <f>R99+R112+R116</f>
        <v>0</v>
      </c>
    </row>
    <row r="99" spans="1:18" ht="131.25" x14ac:dyDescent="0.2">
      <c r="A99" s="36"/>
      <c r="B99" s="2" t="s">
        <v>82</v>
      </c>
      <c r="C99" s="38" t="s">
        <v>51</v>
      </c>
      <c r="D99" s="38" t="s">
        <v>77</v>
      </c>
      <c r="E99" s="38" t="s">
        <v>4</v>
      </c>
      <c r="F99" s="38" t="s">
        <v>2</v>
      </c>
      <c r="G99" s="38" t="s">
        <v>20</v>
      </c>
      <c r="H99" s="38" t="s">
        <v>2</v>
      </c>
      <c r="I99" s="38"/>
      <c r="J99" s="18">
        <f t="shared" si="0"/>
        <v>241512.94</v>
      </c>
      <c r="K99" s="18">
        <f>K100+K103+K106+K109</f>
        <v>0</v>
      </c>
      <c r="L99" s="18">
        <f>L100+L103+L106+L109</f>
        <v>241512.94</v>
      </c>
      <c r="M99" s="18">
        <f t="shared" si="35"/>
        <v>0</v>
      </c>
      <c r="N99" s="18">
        <f>N100+N103+N106+N109</f>
        <v>0</v>
      </c>
      <c r="O99" s="18">
        <f>O100+O103+O106+O109</f>
        <v>0</v>
      </c>
      <c r="P99" s="18">
        <f t="shared" si="36"/>
        <v>0</v>
      </c>
      <c r="Q99" s="18">
        <f>Q100+Q103+Q106+Q109</f>
        <v>0</v>
      </c>
      <c r="R99" s="18">
        <f>R100+R103+R106+R109</f>
        <v>0</v>
      </c>
    </row>
    <row r="100" spans="1:18" ht="56.25" x14ac:dyDescent="0.2">
      <c r="A100" s="36"/>
      <c r="B100" s="2" t="s">
        <v>83</v>
      </c>
      <c r="C100" s="38" t="s">
        <v>51</v>
      </c>
      <c r="D100" s="38" t="s">
        <v>77</v>
      </c>
      <c r="E100" s="38" t="s">
        <v>4</v>
      </c>
      <c r="F100" s="38" t="s">
        <v>10</v>
      </c>
      <c r="G100" s="38" t="s">
        <v>27</v>
      </c>
      <c r="H100" s="38" t="s">
        <v>2</v>
      </c>
      <c r="I100" s="38"/>
      <c r="J100" s="18">
        <f t="shared" ref="J100:J102" si="46">K100+L100</f>
        <v>10000</v>
      </c>
      <c r="K100" s="18">
        <f t="shared" ref="K100:K101" si="47">K101</f>
        <v>0</v>
      </c>
      <c r="L100" s="18">
        <f t="shared" ref="L100:L101" si="48">L101</f>
        <v>10000</v>
      </c>
      <c r="M100" s="18">
        <f t="shared" ref="M100:M102" si="49">N100+O100</f>
        <v>0</v>
      </c>
      <c r="N100" s="18">
        <f t="shared" ref="N100:N101" si="50">N101</f>
        <v>0</v>
      </c>
      <c r="O100" s="18">
        <f t="shared" ref="O100:O101" si="51">O101</f>
        <v>0</v>
      </c>
      <c r="P100" s="18">
        <f t="shared" ref="P100:P102" si="52">Q100+R100</f>
        <v>0</v>
      </c>
      <c r="Q100" s="18">
        <f t="shared" ref="Q100:Q101" si="53">Q101</f>
        <v>0</v>
      </c>
      <c r="R100" s="18">
        <f t="shared" ref="R100:R101" si="54">R101</f>
        <v>0</v>
      </c>
    </row>
    <row r="101" spans="1:18" ht="37.5" x14ac:dyDescent="0.2">
      <c r="A101" s="36"/>
      <c r="B101" s="2" t="s">
        <v>38</v>
      </c>
      <c r="C101" s="1" t="s">
        <v>51</v>
      </c>
      <c r="D101" s="1" t="s">
        <v>77</v>
      </c>
      <c r="E101" s="1" t="s">
        <v>4</v>
      </c>
      <c r="F101" s="1" t="s">
        <v>10</v>
      </c>
      <c r="G101" s="1" t="s">
        <v>27</v>
      </c>
      <c r="H101" s="38" t="s">
        <v>2</v>
      </c>
      <c r="I101" s="1" t="s">
        <v>23</v>
      </c>
      <c r="J101" s="17">
        <f t="shared" si="46"/>
        <v>10000</v>
      </c>
      <c r="K101" s="18">
        <f t="shared" si="47"/>
        <v>0</v>
      </c>
      <c r="L101" s="18">
        <f t="shared" si="48"/>
        <v>10000</v>
      </c>
      <c r="M101" s="17">
        <f t="shared" si="49"/>
        <v>0</v>
      </c>
      <c r="N101" s="18">
        <f t="shared" si="50"/>
        <v>0</v>
      </c>
      <c r="O101" s="18">
        <f t="shared" si="51"/>
        <v>0</v>
      </c>
      <c r="P101" s="17">
        <f t="shared" si="52"/>
        <v>0</v>
      </c>
      <c r="Q101" s="18">
        <f t="shared" si="53"/>
        <v>0</v>
      </c>
      <c r="R101" s="18">
        <f t="shared" si="54"/>
        <v>0</v>
      </c>
    </row>
    <row r="102" spans="1:18" ht="56.25" x14ac:dyDescent="0.2">
      <c r="A102" s="36"/>
      <c r="B102" s="4" t="s">
        <v>22</v>
      </c>
      <c r="C102" s="7" t="s">
        <v>51</v>
      </c>
      <c r="D102" s="7" t="s">
        <v>77</v>
      </c>
      <c r="E102" s="7" t="s">
        <v>4</v>
      </c>
      <c r="F102" s="7" t="s">
        <v>10</v>
      </c>
      <c r="G102" s="7" t="s">
        <v>27</v>
      </c>
      <c r="H102" s="5" t="s">
        <v>2</v>
      </c>
      <c r="I102" s="7" t="s">
        <v>24</v>
      </c>
      <c r="J102" s="19">
        <f t="shared" si="46"/>
        <v>10000</v>
      </c>
      <c r="K102" s="19">
        <v>0</v>
      </c>
      <c r="L102" s="19">
        <v>10000</v>
      </c>
      <c r="M102" s="19">
        <f t="shared" si="49"/>
        <v>0</v>
      </c>
      <c r="N102" s="19">
        <v>0</v>
      </c>
      <c r="O102" s="19">
        <v>0</v>
      </c>
      <c r="P102" s="19">
        <f t="shared" si="52"/>
        <v>0</v>
      </c>
      <c r="Q102" s="19">
        <v>0</v>
      </c>
      <c r="R102" s="19">
        <v>0</v>
      </c>
    </row>
    <row r="103" spans="1:18" ht="56.25" x14ac:dyDescent="0.2">
      <c r="A103" s="36"/>
      <c r="B103" s="2" t="s">
        <v>84</v>
      </c>
      <c r="C103" s="38" t="s">
        <v>51</v>
      </c>
      <c r="D103" s="38" t="s">
        <v>77</v>
      </c>
      <c r="E103" s="38" t="s">
        <v>4</v>
      </c>
      <c r="F103" s="38" t="s">
        <v>10</v>
      </c>
      <c r="G103" s="38" t="s">
        <v>85</v>
      </c>
      <c r="H103" s="38" t="s">
        <v>2</v>
      </c>
      <c r="I103" s="38"/>
      <c r="J103" s="18">
        <f t="shared" ref="J103:J105" si="55">K103+L103</f>
        <v>164012.94</v>
      </c>
      <c r="K103" s="18">
        <f t="shared" ref="K103:K104" si="56">K104</f>
        <v>0</v>
      </c>
      <c r="L103" s="18">
        <f t="shared" ref="L103:L104" si="57">L104</f>
        <v>164012.94</v>
      </c>
      <c r="M103" s="18">
        <f t="shared" ref="M103:M105" si="58">N103+O103</f>
        <v>0</v>
      </c>
      <c r="N103" s="18">
        <f t="shared" ref="N103:N104" si="59">N104</f>
        <v>0</v>
      </c>
      <c r="O103" s="18">
        <f t="shared" ref="O103:O104" si="60">O104</f>
        <v>0</v>
      </c>
      <c r="P103" s="18">
        <f t="shared" ref="P103:P105" si="61">Q103+R103</f>
        <v>0</v>
      </c>
      <c r="Q103" s="18">
        <f t="shared" ref="Q103:Q104" si="62">Q104</f>
        <v>0</v>
      </c>
      <c r="R103" s="18">
        <f t="shared" ref="R103:R104" si="63">R104</f>
        <v>0</v>
      </c>
    </row>
    <row r="104" spans="1:18" ht="37.5" x14ac:dyDescent="0.2">
      <c r="A104" s="36"/>
      <c r="B104" s="2" t="s">
        <v>38</v>
      </c>
      <c r="C104" s="1" t="s">
        <v>51</v>
      </c>
      <c r="D104" s="1" t="s">
        <v>77</v>
      </c>
      <c r="E104" s="1" t="s">
        <v>4</v>
      </c>
      <c r="F104" s="1" t="s">
        <v>10</v>
      </c>
      <c r="G104" s="1" t="s">
        <v>85</v>
      </c>
      <c r="H104" s="38" t="s">
        <v>2</v>
      </c>
      <c r="I104" s="1" t="s">
        <v>23</v>
      </c>
      <c r="J104" s="17">
        <f t="shared" si="55"/>
        <v>164012.94</v>
      </c>
      <c r="K104" s="18">
        <f t="shared" si="56"/>
        <v>0</v>
      </c>
      <c r="L104" s="18">
        <f t="shared" si="57"/>
        <v>164012.94</v>
      </c>
      <c r="M104" s="17">
        <f t="shared" si="58"/>
        <v>0</v>
      </c>
      <c r="N104" s="18">
        <f t="shared" si="59"/>
        <v>0</v>
      </c>
      <c r="O104" s="18">
        <f t="shared" si="60"/>
        <v>0</v>
      </c>
      <c r="P104" s="17">
        <f t="shared" si="61"/>
        <v>0</v>
      </c>
      <c r="Q104" s="18">
        <f t="shared" si="62"/>
        <v>0</v>
      </c>
      <c r="R104" s="18">
        <f t="shared" si="63"/>
        <v>0</v>
      </c>
    </row>
    <row r="105" spans="1:18" ht="56.25" x14ac:dyDescent="0.2">
      <c r="A105" s="36"/>
      <c r="B105" s="4" t="s">
        <v>22</v>
      </c>
      <c r="C105" s="7" t="s">
        <v>51</v>
      </c>
      <c r="D105" s="7" t="s">
        <v>77</v>
      </c>
      <c r="E105" s="7" t="s">
        <v>4</v>
      </c>
      <c r="F105" s="7" t="s">
        <v>10</v>
      </c>
      <c r="G105" s="7" t="s">
        <v>85</v>
      </c>
      <c r="H105" s="5" t="s">
        <v>2</v>
      </c>
      <c r="I105" s="7" t="s">
        <v>24</v>
      </c>
      <c r="J105" s="33">
        <f t="shared" si="55"/>
        <v>164012.94</v>
      </c>
      <c r="K105" s="33">
        <v>0</v>
      </c>
      <c r="L105" s="33">
        <v>164012.94</v>
      </c>
      <c r="M105" s="33">
        <f t="shared" si="58"/>
        <v>0</v>
      </c>
      <c r="N105" s="33">
        <v>0</v>
      </c>
      <c r="O105" s="33">
        <v>0</v>
      </c>
      <c r="P105" s="33">
        <f t="shared" si="61"/>
        <v>0</v>
      </c>
      <c r="Q105" s="33">
        <v>0</v>
      </c>
      <c r="R105" s="33">
        <v>0</v>
      </c>
    </row>
    <row r="106" spans="1:18" ht="56.25" x14ac:dyDescent="0.2">
      <c r="A106" s="36"/>
      <c r="B106" s="2" t="s">
        <v>86</v>
      </c>
      <c r="C106" s="38" t="s">
        <v>51</v>
      </c>
      <c r="D106" s="38" t="s">
        <v>77</v>
      </c>
      <c r="E106" s="38" t="s">
        <v>4</v>
      </c>
      <c r="F106" s="38" t="s">
        <v>10</v>
      </c>
      <c r="G106" s="38" t="s">
        <v>87</v>
      </c>
      <c r="H106" s="38" t="s">
        <v>2</v>
      </c>
      <c r="I106" s="38"/>
      <c r="J106" s="18">
        <f t="shared" ref="J106:J108" si="64">K106+L106</f>
        <v>5000</v>
      </c>
      <c r="K106" s="18">
        <f t="shared" ref="K106:K107" si="65">K107</f>
        <v>0</v>
      </c>
      <c r="L106" s="18">
        <f t="shared" ref="L106:L107" si="66">L107</f>
        <v>5000</v>
      </c>
      <c r="M106" s="18">
        <f t="shared" ref="M106:M108" si="67">N106+O106</f>
        <v>0</v>
      </c>
      <c r="N106" s="18">
        <f t="shared" ref="N106:N107" si="68">N107</f>
        <v>0</v>
      </c>
      <c r="O106" s="18">
        <f t="shared" ref="O106:O107" si="69">O107</f>
        <v>0</v>
      </c>
      <c r="P106" s="18">
        <f t="shared" ref="P106:P108" si="70">Q106+R106</f>
        <v>0</v>
      </c>
      <c r="Q106" s="18">
        <f t="shared" ref="Q106:Q107" si="71">Q107</f>
        <v>0</v>
      </c>
      <c r="R106" s="18">
        <f t="shared" ref="R106:R107" si="72">R107</f>
        <v>0</v>
      </c>
    </row>
    <row r="107" spans="1:18" ht="37.5" x14ac:dyDescent="0.2">
      <c r="A107" s="36"/>
      <c r="B107" s="2" t="s">
        <v>38</v>
      </c>
      <c r="C107" s="1" t="s">
        <v>51</v>
      </c>
      <c r="D107" s="1" t="s">
        <v>77</v>
      </c>
      <c r="E107" s="1" t="s">
        <v>4</v>
      </c>
      <c r="F107" s="1" t="s">
        <v>10</v>
      </c>
      <c r="G107" s="1" t="s">
        <v>87</v>
      </c>
      <c r="H107" s="38" t="s">
        <v>2</v>
      </c>
      <c r="I107" s="1" t="s">
        <v>23</v>
      </c>
      <c r="J107" s="17">
        <f t="shared" si="64"/>
        <v>5000</v>
      </c>
      <c r="K107" s="18">
        <f t="shared" si="65"/>
        <v>0</v>
      </c>
      <c r="L107" s="18">
        <f t="shared" si="66"/>
        <v>5000</v>
      </c>
      <c r="M107" s="17">
        <f t="shared" si="67"/>
        <v>0</v>
      </c>
      <c r="N107" s="18">
        <f t="shared" si="68"/>
        <v>0</v>
      </c>
      <c r="O107" s="18">
        <f t="shared" si="69"/>
        <v>0</v>
      </c>
      <c r="P107" s="17">
        <f t="shared" si="70"/>
        <v>0</v>
      </c>
      <c r="Q107" s="18">
        <f t="shared" si="71"/>
        <v>0</v>
      </c>
      <c r="R107" s="18">
        <f t="shared" si="72"/>
        <v>0</v>
      </c>
    </row>
    <row r="108" spans="1:18" ht="56.25" x14ac:dyDescent="0.2">
      <c r="A108" s="36"/>
      <c r="B108" s="4" t="s">
        <v>22</v>
      </c>
      <c r="C108" s="7" t="s">
        <v>51</v>
      </c>
      <c r="D108" s="7" t="s">
        <v>77</v>
      </c>
      <c r="E108" s="7" t="s">
        <v>4</v>
      </c>
      <c r="F108" s="7" t="s">
        <v>10</v>
      </c>
      <c r="G108" s="7" t="s">
        <v>87</v>
      </c>
      <c r="H108" s="5" t="s">
        <v>2</v>
      </c>
      <c r="I108" s="7" t="s">
        <v>24</v>
      </c>
      <c r="J108" s="19">
        <f t="shared" si="64"/>
        <v>5000</v>
      </c>
      <c r="K108" s="19">
        <v>0</v>
      </c>
      <c r="L108" s="19">
        <v>5000</v>
      </c>
      <c r="M108" s="19">
        <f t="shared" si="67"/>
        <v>0</v>
      </c>
      <c r="N108" s="19">
        <v>0</v>
      </c>
      <c r="O108" s="19">
        <v>0</v>
      </c>
      <c r="P108" s="19">
        <f t="shared" si="70"/>
        <v>0</v>
      </c>
      <c r="Q108" s="19">
        <v>0</v>
      </c>
      <c r="R108" s="19">
        <v>0</v>
      </c>
    </row>
    <row r="109" spans="1:18" ht="56.25" x14ac:dyDescent="0.2">
      <c r="A109" s="36"/>
      <c r="B109" s="2" t="s">
        <v>88</v>
      </c>
      <c r="C109" s="38" t="s">
        <v>51</v>
      </c>
      <c r="D109" s="38" t="s">
        <v>77</v>
      </c>
      <c r="E109" s="38" t="s">
        <v>4</v>
      </c>
      <c r="F109" s="38" t="s">
        <v>10</v>
      </c>
      <c r="G109" s="38" t="s">
        <v>87</v>
      </c>
      <c r="H109" s="38" t="s">
        <v>2</v>
      </c>
      <c r="I109" s="38"/>
      <c r="J109" s="18">
        <f t="shared" ref="J109:J116" si="73">K109+L109</f>
        <v>62500</v>
      </c>
      <c r="K109" s="18">
        <f t="shared" ref="K109:K110" si="74">K110</f>
        <v>0</v>
      </c>
      <c r="L109" s="18">
        <f t="shared" ref="L109:L110" si="75">L110</f>
        <v>62500</v>
      </c>
      <c r="M109" s="18">
        <f t="shared" ref="M109:M116" si="76">N109+O109</f>
        <v>0</v>
      </c>
      <c r="N109" s="18">
        <f t="shared" ref="N109:N110" si="77">N110</f>
        <v>0</v>
      </c>
      <c r="O109" s="18">
        <f t="shared" ref="O109:O110" si="78">O110</f>
        <v>0</v>
      </c>
      <c r="P109" s="18">
        <f t="shared" ref="P109:P116" si="79">Q109+R109</f>
        <v>0</v>
      </c>
      <c r="Q109" s="18">
        <f t="shared" ref="Q109:Q110" si="80">Q110</f>
        <v>0</v>
      </c>
      <c r="R109" s="18">
        <f t="shared" ref="R109:R110" si="81">R110</f>
        <v>0</v>
      </c>
    </row>
    <row r="110" spans="1:18" ht="37.5" x14ac:dyDescent="0.2">
      <c r="A110" s="36"/>
      <c r="B110" s="2" t="s">
        <v>38</v>
      </c>
      <c r="C110" s="1" t="s">
        <v>51</v>
      </c>
      <c r="D110" s="1" t="s">
        <v>77</v>
      </c>
      <c r="E110" s="1" t="s">
        <v>4</v>
      </c>
      <c r="F110" s="1" t="s">
        <v>10</v>
      </c>
      <c r="G110" s="1" t="s">
        <v>87</v>
      </c>
      <c r="H110" s="38" t="s">
        <v>2</v>
      </c>
      <c r="I110" s="1" t="s">
        <v>23</v>
      </c>
      <c r="J110" s="17">
        <f t="shared" si="73"/>
        <v>62500</v>
      </c>
      <c r="K110" s="18">
        <f t="shared" si="74"/>
        <v>0</v>
      </c>
      <c r="L110" s="18">
        <f t="shared" si="75"/>
        <v>62500</v>
      </c>
      <c r="M110" s="17">
        <f t="shared" si="76"/>
        <v>0</v>
      </c>
      <c r="N110" s="18">
        <f t="shared" si="77"/>
        <v>0</v>
      </c>
      <c r="O110" s="18">
        <f t="shared" si="78"/>
        <v>0</v>
      </c>
      <c r="P110" s="17">
        <f t="shared" si="79"/>
        <v>0</v>
      </c>
      <c r="Q110" s="18">
        <f t="shared" si="80"/>
        <v>0</v>
      </c>
      <c r="R110" s="18">
        <f t="shared" si="81"/>
        <v>0</v>
      </c>
    </row>
    <row r="111" spans="1:18" ht="56.25" x14ac:dyDescent="0.2">
      <c r="A111" s="36"/>
      <c r="B111" s="4" t="s">
        <v>22</v>
      </c>
      <c r="C111" s="7" t="s">
        <v>51</v>
      </c>
      <c r="D111" s="7" t="s">
        <v>77</v>
      </c>
      <c r="E111" s="7" t="s">
        <v>4</v>
      </c>
      <c r="F111" s="7" t="s">
        <v>10</v>
      </c>
      <c r="G111" s="7" t="s">
        <v>87</v>
      </c>
      <c r="H111" s="5" t="s">
        <v>2</v>
      </c>
      <c r="I111" s="7" t="s">
        <v>24</v>
      </c>
      <c r="J111" s="19">
        <f t="shared" si="73"/>
        <v>62500</v>
      </c>
      <c r="K111" s="19">
        <v>0</v>
      </c>
      <c r="L111" s="19">
        <v>62500</v>
      </c>
      <c r="M111" s="19">
        <f t="shared" si="76"/>
        <v>0</v>
      </c>
      <c r="N111" s="19">
        <v>0</v>
      </c>
      <c r="O111" s="19">
        <v>0</v>
      </c>
      <c r="P111" s="19">
        <f t="shared" si="79"/>
        <v>0</v>
      </c>
      <c r="Q111" s="19">
        <v>0</v>
      </c>
      <c r="R111" s="19">
        <v>0</v>
      </c>
    </row>
    <row r="112" spans="1:18" ht="37.5" x14ac:dyDescent="0.2">
      <c r="A112" s="36"/>
      <c r="B112" s="34" t="s">
        <v>95</v>
      </c>
      <c r="C112" s="38" t="s">
        <v>51</v>
      </c>
      <c r="D112" s="38" t="s">
        <v>77</v>
      </c>
      <c r="E112" s="38" t="s">
        <v>56</v>
      </c>
      <c r="F112" s="38" t="s">
        <v>2</v>
      </c>
      <c r="G112" s="38" t="s">
        <v>20</v>
      </c>
      <c r="H112" s="38" t="s">
        <v>2</v>
      </c>
      <c r="I112" s="38"/>
      <c r="J112" s="18">
        <f t="shared" ref="J112:J115" si="82">K112+L112</f>
        <v>211035.93</v>
      </c>
      <c r="K112" s="18">
        <f>K113</f>
        <v>211035.93</v>
      </c>
      <c r="L112" s="18">
        <f>L113</f>
        <v>0</v>
      </c>
      <c r="M112" s="18">
        <f t="shared" ref="M112:M115" si="83">N112+O112</f>
        <v>267178.54000000004</v>
      </c>
      <c r="N112" s="18">
        <f>N113</f>
        <v>267178.54000000004</v>
      </c>
      <c r="O112" s="18">
        <f>O113</f>
        <v>0</v>
      </c>
      <c r="P112" s="18">
        <f t="shared" ref="P112:P115" si="84">Q112+R112</f>
        <v>267178.54000000004</v>
      </c>
      <c r="Q112" s="18">
        <f>Q113</f>
        <v>267178.54000000004</v>
      </c>
      <c r="R112" s="18">
        <f>R113</f>
        <v>0</v>
      </c>
    </row>
    <row r="113" spans="1:19" ht="37.5" x14ac:dyDescent="0.2">
      <c r="A113" s="36"/>
      <c r="B113" s="34" t="s">
        <v>96</v>
      </c>
      <c r="C113" s="38" t="s">
        <v>51</v>
      </c>
      <c r="D113" s="38" t="s">
        <v>77</v>
      </c>
      <c r="E113" s="38" t="s">
        <v>56</v>
      </c>
      <c r="F113" s="38" t="s">
        <v>26</v>
      </c>
      <c r="G113" s="38" t="s">
        <v>66</v>
      </c>
      <c r="H113" s="38" t="s">
        <v>2</v>
      </c>
      <c r="I113" s="38"/>
      <c r="J113" s="18">
        <f t="shared" si="82"/>
        <v>211035.93</v>
      </c>
      <c r="K113" s="18">
        <f t="shared" ref="K113:L114" si="85">K114</f>
        <v>211035.93</v>
      </c>
      <c r="L113" s="18">
        <f t="shared" si="85"/>
        <v>0</v>
      </c>
      <c r="M113" s="18">
        <f t="shared" si="83"/>
        <v>267178.54000000004</v>
      </c>
      <c r="N113" s="18">
        <f t="shared" ref="N113:O114" si="86">N114</f>
        <v>267178.54000000004</v>
      </c>
      <c r="O113" s="18">
        <f t="shared" si="86"/>
        <v>0</v>
      </c>
      <c r="P113" s="18">
        <f t="shared" si="84"/>
        <v>267178.54000000004</v>
      </c>
      <c r="Q113" s="18">
        <f t="shared" ref="Q113:R114" si="87">Q114</f>
        <v>267178.54000000004</v>
      </c>
      <c r="R113" s="18">
        <f t="shared" si="87"/>
        <v>0</v>
      </c>
    </row>
    <row r="114" spans="1:19" ht="18.75" x14ac:dyDescent="0.2">
      <c r="A114" s="36"/>
      <c r="B114" s="2" t="s">
        <v>40</v>
      </c>
      <c r="C114" s="1" t="s">
        <v>51</v>
      </c>
      <c r="D114" s="1" t="s">
        <v>77</v>
      </c>
      <c r="E114" s="1" t="s">
        <v>56</v>
      </c>
      <c r="F114" s="1" t="s">
        <v>26</v>
      </c>
      <c r="G114" s="1" t="s">
        <v>66</v>
      </c>
      <c r="H114" s="38" t="s">
        <v>2</v>
      </c>
      <c r="I114" s="1" t="s">
        <v>42</v>
      </c>
      <c r="J114" s="17">
        <f t="shared" si="82"/>
        <v>211035.93</v>
      </c>
      <c r="K114" s="18">
        <f t="shared" si="85"/>
        <v>211035.93</v>
      </c>
      <c r="L114" s="18">
        <f t="shared" si="85"/>
        <v>0</v>
      </c>
      <c r="M114" s="17">
        <f t="shared" si="83"/>
        <v>267178.54000000004</v>
      </c>
      <c r="N114" s="18">
        <f t="shared" si="86"/>
        <v>267178.54000000004</v>
      </c>
      <c r="O114" s="18">
        <f t="shared" si="86"/>
        <v>0</v>
      </c>
      <c r="P114" s="17">
        <f t="shared" si="84"/>
        <v>267178.54000000004</v>
      </c>
      <c r="Q114" s="18">
        <f t="shared" si="87"/>
        <v>267178.54000000004</v>
      </c>
      <c r="R114" s="18">
        <f t="shared" si="87"/>
        <v>0</v>
      </c>
    </row>
    <row r="115" spans="1:19" ht="18.75" x14ac:dyDescent="0.2">
      <c r="A115" s="36"/>
      <c r="B115" s="4" t="s">
        <v>41</v>
      </c>
      <c r="C115" s="7" t="s">
        <v>51</v>
      </c>
      <c r="D115" s="7" t="s">
        <v>77</v>
      </c>
      <c r="E115" s="7" t="s">
        <v>56</v>
      </c>
      <c r="F115" s="7" t="s">
        <v>26</v>
      </c>
      <c r="G115" s="7" t="s">
        <v>66</v>
      </c>
      <c r="H115" s="5" t="s">
        <v>2</v>
      </c>
      <c r="I115" s="7" t="s">
        <v>43</v>
      </c>
      <c r="J115" s="33">
        <f t="shared" si="82"/>
        <v>211035.93</v>
      </c>
      <c r="K115" s="33">
        <v>211035.93</v>
      </c>
      <c r="L115" s="33">
        <v>0</v>
      </c>
      <c r="M115" s="33">
        <f t="shared" si="83"/>
        <v>267178.54000000004</v>
      </c>
      <c r="N115" s="33">
        <f>374284.07-107105.53</f>
        <v>267178.54000000004</v>
      </c>
      <c r="O115" s="33">
        <v>0</v>
      </c>
      <c r="P115" s="33">
        <f t="shared" si="84"/>
        <v>267178.54000000004</v>
      </c>
      <c r="Q115" s="33">
        <f>374284.07-107105.53</f>
        <v>267178.54000000004</v>
      </c>
      <c r="R115" s="33">
        <v>0</v>
      </c>
    </row>
    <row r="116" spans="1:19" ht="131.25" x14ac:dyDescent="0.2">
      <c r="A116" s="36"/>
      <c r="B116" s="2" t="s">
        <v>82</v>
      </c>
      <c r="C116" s="38" t="s">
        <v>51</v>
      </c>
      <c r="D116" s="38" t="s">
        <v>77</v>
      </c>
      <c r="E116" s="38" t="s">
        <v>89</v>
      </c>
      <c r="F116" s="38" t="s">
        <v>2</v>
      </c>
      <c r="G116" s="38" t="s">
        <v>20</v>
      </c>
      <c r="H116" s="38" t="s">
        <v>2</v>
      </c>
      <c r="I116" s="38"/>
      <c r="J116" s="18">
        <f t="shared" si="73"/>
        <v>24300</v>
      </c>
      <c r="K116" s="18">
        <f>K117</f>
        <v>24300</v>
      </c>
      <c r="L116" s="18">
        <f>L117</f>
        <v>0</v>
      </c>
      <c r="M116" s="18">
        <f t="shared" si="76"/>
        <v>24300</v>
      </c>
      <c r="N116" s="18">
        <f>N117</f>
        <v>24300</v>
      </c>
      <c r="O116" s="18">
        <f>O117</f>
        <v>0</v>
      </c>
      <c r="P116" s="18">
        <f t="shared" si="79"/>
        <v>0</v>
      </c>
      <c r="Q116" s="18">
        <f>Q117</f>
        <v>0</v>
      </c>
      <c r="R116" s="18">
        <f>R117</f>
        <v>0</v>
      </c>
    </row>
    <row r="117" spans="1:19" ht="131.25" x14ac:dyDescent="0.2">
      <c r="A117" s="36"/>
      <c r="B117" s="2" t="s">
        <v>82</v>
      </c>
      <c r="C117" s="38" t="s">
        <v>51</v>
      </c>
      <c r="D117" s="38" t="s">
        <v>77</v>
      </c>
      <c r="E117" s="38" t="s">
        <v>89</v>
      </c>
      <c r="F117" s="38" t="s">
        <v>26</v>
      </c>
      <c r="G117" s="38" t="s">
        <v>66</v>
      </c>
      <c r="H117" s="38" t="s">
        <v>2</v>
      </c>
      <c r="I117" s="38"/>
      <c r="J117" s="18">
        <f t="shared" si="0"/>
        <v>24300</v>
      </c>
      <c r="K117" s="18">
        <f t="shared" ref="K117:L118" si="88">K118</f>
        <v>24300</v>
      </c>
      <c r="L117" s="18">
        <f t="shared" si="88"/>
        <v>0</v>
      </c>
      <c r="M117" s="18">
        <f t="shared" si="35"/>
        <v>24300</v>
      </c>
      <c r="N117" s="18">
        <f t="shared" ref="N117:O118" si="89">N118</f>
        <v>24300</v>
      </c>
      <c r="O117" s="18">
        <f t="shared" si="89"/>
        <v>0</v>
      </c>
      <c r="P117" s="18">
        <f t="shared" si="36"/>
        <v>0</v>
      </c>
      <c r="Q117" s="18">
        <f t="shared" ref="Q117:R118" si="90">Q118</f>
        <v>0</v>
      </c>
      <c r="R117" s="18">
        <f t="shared" si="90"/>
        <v>0</v>
      </c>
    </row>
    <row r="118" spans="1:19" ht="18.75" x14ac:dyDescent="0.2">
      <c r="A118" s="3"/>
      <c r="B118" s="2" t="s">
        <v>40</v>
      </c>
      <c r="C118" s="1" t="s">
        <v>51</v>
      </c>
      <c r="D118" s="1" t="s">
        <v>77</v>
      </c>
      <c r="E118" s="1" t="s">
        <v>89</v>
      </c>
      <c r="F118" s="1" t="s">
        <v>26</v>
      </c>
      <c r="G118" s="1" t="s">
        <v>66</v>
      </c>
      <c r="H118" s="38" t="s">
        <v>2</v>
      </c>
      <c r="I118" s="1" t="s">
        <v>42</v>
      </c>
      <c r="J118" s="17">
        <f t="shared" si="0"/>
        <v>24300</v>
      </c>
      <c r="K118" s="18">
        <f t="shared" si="88"/>
        <v>24300</v>
      </c>
      <c r="L118" s="18">
        <f t="shared" si="88"/>
        <v>0</v>
      </c>
      <c r="M118" s="17">
        <f t="shared" si="35"/>
        <v>24300</v>
      </c>
      <c r="N118" s="18">
        <f t="shared" si="89"/>
        <v>24300</v>
      </c>
      <c r="O118" s="18">
        <f t="shared" si="89"/>
        <v>0</v>
      </c>
      <c r="P118" s="17">
        <f t="shared" si="36"/>
        <v>0</v>
      </c>
      <c r="Q118" s="18">
        <f t="shared" si="90"/>
        <v>0</v>
      </c>
      <c r="R118" s="18">
        <f t="shared" si="90"/>
        <v>0</v>
      </c>
    </row>
    <row r="119" spans="1:19" s="13" customFormat="1" ht="18.75" x14ac:dyDescent="0.2">
      <c r="A119" s="6"/>
      <c r="B119" s="4" t="s">
        <v>41</v>
      </c>
      <c r="C119" s="7" t="s">
        <v>51</v>
      </c>
      <c r="D119" s="7" t="s">
        <v>77</v>
      </c>
      <c r="E119" s="7" t="s">
        <v>89</v>
      </c>
      <c r="F119" s="7" t="s">
        <v>26</v>
      </c>
      <c r="G119" s="7" t="s">
        <v>66</v>
      </c>
      <c r="H119" s="5" t="s">
        <v>2</v>
      </c>
      <c r="I119" s="7" t="s">
        <v>43</v>
      </c>
      <c r="J119" s="19">
        <f t="shared" si="0"/>
        <v>24300</v>
      </c>
      <c r="K119" s="19">
        <v>24300</v>
      </c>
      <c r="L119" s="19">
        <v>0</v>
      </c>
      <c r="M119" s="19">
        <f t="shared" si="35"/>
        <v>24300</v>
      </c>
      <c r="N119" s="19">
        <v>24300</v>
      </c>
      <c r="O119" s="19">
        <v>0</v>
      </c>
      <c r="P119" s="19">
        <f t="shared" si="36"/>
        <v>0</v>
      </c>
      <c r="Q119" s="19">
        <v>0</v>
      </c>
      <c r="R119" s="19">
        <v>0</v>
      </c>
    </row>
    <row r="120" spans="1:19" ht="18.75" x14ac:dyDescent="0.2">
      <c r="A120" s="8" t="s">
        <v>36</v>
      </c>
      <c r="B120" s="55" t="s">
        <v>37</v>
      </c>
      <c r="C120" s="55"/>
      <c r="D120" s="55"/>
      <c r="E120" s="55"/>
      <c r="F120" s="55"/>
      <c r="G120" s="55"/>
      <c r="H120" s="55"/>
      <c r="I120" s="55"/>
      <c r="J120" s="18">
        <f t="shared" ref="J120" si="91">K120+L120</f>
        <v>8729687.2699999996</v>
      </c>
      <c r="K120" s="32">
        <f>K23</f>
        <v>8176078.5999999996</v>
      </c>
      <c r="L120" s="32">
        <f>L23</f>
        <v>553608.66999999993</v>
      </c>
      <c r="M120" s="18">
        <f t="shared" si="35"/>
        <v>7776554.2599999998</v>
      </c>
      <c r="N120" s="32">
        <f>N23</f>
        <v>7634845.2599999998</v>
      </c>
      <c r="O120" s="32">
        <f>O23</f>
        <v>141709</v>
      </c>
      <c r="P120" s="18">
        <f t="shared" si="36"/>
        <v>7667309.9899999993</v>
      </c>
      <c r="Q120" s="32">
        <f>Q23</f>
        <v>7520589.9899999993</v>
      </c>
      <c r="R120" s="32">
        <f>R23</f>
        <v>146720</v>
      </c>
      <c r="S120" s="9" t="s">
        <v>99</v>
      </c>
    </row>
    <row r="121" spans="1:19" ht="18.75" x14ac:dyDescent="0.2">
      <c r="A121" s="12"/>
      <c r="B121" s="48"/>
      <c r="C121" s="49"/>
      <c r="D121" s="49"/>
      <c r="E121" s="49"/>
      <c r="F121" s="49"/>
      <c r="G121" s="49"/>
      <c r="H121" s="49"/>
      <c r="I121" s="50"/>
      <c r="J121" s="51"/>
      <c r="K121" s="52"/>
      <c r="L121" s="52"/>
      <c r="M121" s="52"/>
      <c r="N121" s="51"/>
      <c r="O121" s="53"/>
      <c r="P121" s="54"/>
      <c r="Q121" s="54"/>
      <c r="R121" s="54"/>
      <c r="S121" s="14"/>
    </row>
  </sheetData>
  <mergeCells count="19">
    <mergeCell ref="A19:A21"/>
    <mergeCell ref="B19:B21"/>
    <mergeCell ref="C19:I20"/>
    <mergeCell ref="J19:L19"/>
    <mergeCell ref="M19:O19"/>
    <mergeCell ref="C21:H21"/>
    <mergeCell ref="A13:R13"/>
    <mergeCell ref="A14:R14"/>
    <mergeCell ref="A15:R15"/>
    <mergeCell ref="A16:R16"/>
    <mergeCell ref="A17:R17"/>
    <mergeCell ref="B120:I120"/>
    <mergeCell ref="P19:R19"/>
    <mergeCell ref="J20:J21"/>
    <mergeCell ref="K20:L20"/>
    <mergeCell ref="M20:M21"/>
    <mergeCell ref="N20:O20"/>
    <mergeCell ref="P20:P21"/>
    <mergeCell ref="Q20:R20"/>
  </mergeCells>
  <pageMargins left="0.59055118110236227" right="0.59055118110236227" top="0.98425196850393704" bottom="0.59055118110236227" header="0" footer="0"/>
  <pageSetup paperSize="9" scale="45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2022-05-20T09:25:00Z</cp:lastPrinted>
  <dcterms:created xsi:type="dcterms:W3CDTF">2013-11-01T07:57:32Z</dcterms:created>
  <dcterms:modified xsi:type="dcterms:W3CDTF">2022-07-27T06:42:07Z</dcterms:modified>
</cp:coreProperties>
</file>