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4310"/>
  </bookViews>
  <sheets>
    <sheet name="БР ГРБС по ПБС_2" sheetId="2" r:id="rId1"/>
  </sheets>
  <definedNames>
    <definedName name="_xlnm._FilterDatabase" localSheetId="0" hidden="1">'БР ГРБС по ПБС_2'!$A$21:$AN$206</definedName>
    <definedName name="_xlnm.Print_Titles" localSheetId="0">'БР ГРБС по ПБС_2'!$15:$19</definedName>
  </definedNames>
  <calcPr calcId="124519"/>
</workbook>
</file>

<file path=xl/calcChain.xml><?xml version="1.0" encoding="utf-8"?>
<calcChain xmlns="http://schemas.openxmlformats.org/spreadsheetml/2006/main">
  <c r="AC119" i="2"/>
  <c r="AC117" s="1"/>
  <c r="AC102"/>
  <c r="AC101"/>
  <c r="AC98"/>
  <c r="AC97"/>
  <c r="AC205"/>
  <c r="AC187"/>
  <c r="AC90"/>
  <c r="AC87"/>
  <c r="AC86" s="1"/>
  <c r="AC85" s="1"/>
  <c r="AC50"/>
  <c r="AC44"/>
  <c r="AC36"/>
  <c r="AC30"/>
  <c r="AC170"/>
  <c r="AC175"/>
  <c r="AC176"/>
  <c r="AC177"/>
  <c r="AC107"/>
  <c r="AC100"/>
  <c r="AC92"/>
  <c r="AC91" s="1"/>
  <c r="AC67"/>
  <c r="AC66" s="1"/>
  <c r="AC65" s="1"/>
  <c r="AC71"/>
  <c r="AC70" s="1"/>
  <c r="AC69" s="1"/>
  <c r="AC76"/>
  <c r="AC75" s="1"/>
  <c r="AC74" s="1"/>
  <c r="AC64" l="1"/>
  <c r="AC196"/>
  <c r="AC195" s="1"/>
  <c r="AC194" s="1"/>
  <c r="AC193" s="1"/>
  <c r="AC192" s="1"/>
  <c r="AC191" s="1"/>
  <c r="AC190" s="1"/>
  <c r="AC189" s="1"/>
  <c r="AC188" s="1"/>
  <c r="AC122"/>
  <c r="AC121" s="1"/>
  <c r="AC120" s="1"/>
  <c r="AC99"/>
  <c r="AC204"/>
  <c r="AC203" s="1"/>
  <c r="AC202" s="1"/>
  <c r="AC201" s="1"/>
  <c r="AC200" s="1"/>
  <c r="AC199" s="1"/>
  <c r="AC198" s="1"/>
  <c r="AC197" s="1"/>
  <c r="AC186"/>
  <c r="AC185" s="1"/>
  <c r="AC184" s="1"/>
  <c r="AC183" s="1"/>
  <c r="AC182" s="1"/>
  <c r="AC181" s="1"/>
  <c r="AC180" s="1"/>
  <c r="AC179" s="1"/>
  <c r="AC165"/>
  <c r="AC164" s="1"/>
  <c r="AC163" s="1"/>
  <c r="AC162" s="1"/>
  <c r="AC161" s="1"/>
  <c r="AC160" s="1"/>
  <c r="AC159" s="1"/>
  <c r="AC158" s="1"/>
  <c r="AC105"/>
  <c r="AC104" s="1"/>
  <c r="AC56"/>
  <c r="AC55" s="1"/>
  <c r="AC54" s="1"/>
  <c r="AC116"/>
  <c r="AC48"/>
  <c r="AC47" s="1"/>
  <c r="AC173"/>
  <c r="AC172" s="1"/>
  <c r="AC171" s="1"/>
  <c r="AC169" s="1"/>
  <c r="AC168" s="1"/>
  <c r="AC167" s="1"/>
  <c r="AC166" s="1"/>
  <c r="AC156"/>
  <c r="AC155" s="1"/>
  <c r="AC154" s="1"/>
  <c r="AC153" s="1"/>
  <c r="AC152" s="1"/>
  <c r="AC151" s="1"/>
  <c r="AC150" s="1"/>
  <c r="AC137"/>
  <c r="AC136" s="1"/>
  <c r="AC133"/>
  <c r="AC134" s="1"/>
  <c r="AC135" s="1"/>
  <c r="AC131"/>
  <c r="AC130" s="1"/>
  <c r="AC128"/>
  <c r="AC127" s="1"/>
  <c r="AC126" s="1"/>
  <c r="AC125" s="1"/>
  <c r="AC124" s="1"/>
  <c r="AC113"/>
  <c r="AC112" s="1"/>
  <c r="AC109"/>
  <c r="AC108" s="1"/>
  <c r="AC96"/>
  <c r="AC95" s="1"/>
  <c r="AC89"/>
  <c r="AC88" s="1"/>
  <c r="AC84" s="1"/>
  <c r="AC60"/>
  <c r="AC59" s="1"/>
  <c r="AC58" s="1"/>
  <c r="AC57" s="1"/>
  <c r="AC52"/>
  <c r="AC51" s="1"/>
  <c r="AC43"/>
  <c r="AC42" s="1"/>
  <c r="AC41" s="1"/>
  <c r="AC34"/>
  <c r="AC33" s="1"/>
  <c r="AC32" s="1"/>
  <c r="AC29"/>
  <c r="AC28" s="1"/>
  <c r="AC27" s="1"/>
  <c r="AC62" l="1"/>
  <c r="AC63"/>
  <c r="AC46"/>
  <c r="AC40" s="1"/>
  <c r="AC39" s="1"/>
  <c r="AC111"/>
  <c r="AC26"/>
  <c r="AC25" s="1"/>
  <c r="AC24" s="1"/>
  <c r="AC23" s="1"/>
  <c r="AC149"/>
  <c r="AC103"/>
  <c r="AC94"/>
  <c r="AC38" l="1"/>
  <c r="AC37" s="1"/>
  <c r="AC83"/>
  <c r="AC82" s="1"/>
  <c r="AC81" l="1"/>
  <c r="AC80" s="1"/>
  <c r="AC22" s="1"/>
  <c r="AC21" s="1"/>
  <c r="AC206" l="1"/>
  <c r="AC210" s="1"/>
</calcChain>
</file>

<file path=xl/sharedStrings.xml><?xml version="1.0" encoding="utf-8"?>
<sst xmlns="http://schemas.openxmlformats.org/spreadsheetml/2006/main" count="1101" uniqueCount="150">
  <si>
    <t xml:space="preserve"> </t>
  </si>
  <si>
    <t/>
  </si>
  <si>
    <t>20010</t>
  </si>
  <si>
    <t>02</t>
  </si>
  <si>
    <t>2</t>
  </si>
  <si>
    <t>18</t>
  </si>
  <si>
    <t>Всего расходов</t>
  </si>
  <si>
    <t>244</t>
  </si>
  <si>
    <t>Прочая закупка товаров, работ и услуг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</si>
  <si>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</si>
  <si>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</si>
  <si>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</si>
  <si>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</si>
  <si>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Организация, проведение и участие в областных, районных и сельских спортивных мероприятиях, соревнованиях и праздниках</t>
  </si>
  <si>
    <t>00000</t>
  </si>
  <si>
    <t>Развитие физической культуры и спорта в поселении</t>
  </si>
  <si>
    <t>00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</si>
  <si>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 на 2014 - 2020 годы"</t>
  </si>
  <si>
    <t>0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</si>
  <si>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</si>
  <si>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Физическая культура</t>
  </si>
  <si>
    <t>Физическая культура и спорт</t>
  </si>
  <si>
    <t>321</t>
  </si>
  <si>
    <t>03</t>
  </si>
  <si>
    <t>Пособия, компенсации и иные социальные выплаты гражданам, кроме публичных нормативных обязательств</t>
  </si>
  <si>
    <t>320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</si>
  <si>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</si>
  <si>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</si>
  <si>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</si>
  <si>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Осуществление мероприятий по предоставлению доплат к пенсиям муниципальных служащих</t>
  </si>
  <si>
    <t>Формирование условий для осуществления социальной поддержки граждан</t>
  </si>
  <si>
    <t>Пенсионное обеспечение</t>
  </si>
  <si>
    <t>Социальная политика</t>
  </si>
  <si>
    <t>01</t>
  </si>
  <si>
    <t>Организация и проведение областных, районных и сельских культурных мероприятий</t>
  </si>
  <si>
    <t>Развитие муниципальных услуг в сфере культурно - досуговой деятельности</t>
  </si>
  <si>
    <t>Культура</t>
  </si>
  <si>
    <t>Культура, кинематография</t>
  </si>
  <si>
    <t>20020</t>
  </si>
  <si>
    <t>1</t>
  </si>
  <si>
    <t>Прочие мероприятия по благоустройству</t>
  </si>
  <si>
    <t>Благоустройство</t>
  </si>
  <si>
    <t>Подпрограмма "Развитие жилищно - коммунального хозяйства Покровского сельского поселения Омского муниципального района Омской области на 2014 - 2020 годы"</t>
  </si>
  <si>
    <t>Жилищно-коммунальное хозяйство</t>
  </si>
  <si>
    <t>20070</t>
  </si>
  <si>
    <t>3</t>
  </si>
  <si>
    <t>Мероприятия по землеустройству и землепользованию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</si>
  <si>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</si>
  <si>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 на 2014 - 2020 годы"</t>
  </si>
  <si>
    <t>Другие вопросы в области национальной экономики</t>
  </si>
  <si>
    <t>4</t>
  </si>
  <si>
    <t>Организация ремонта автомобильных дорог местного значения</t>
  </si>
  <si>
    <t>Содержание автомобильных дорог общего пользования в Покровском сельском поселении</t>
  </si>
  <si>
    <t>Подпрограмма "Поддержка дорожного хозяйства Покровского сельского поселения Омского муниципального района Омской области на 2014 год"</t>
  </si>
  <si>
    <t>Дорожное хозяйство (дорожные фонды)</t>
  </si>
  <si>
    <t>Национальная экономика</t>
  </si>
  <si>
    <t>20060</t>
  </si>
  <si>
    <t>Участие в предупреждении и ликвидации последствий чрезвычайных ситуаций в Покровском сельском поселении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</si>
  <si>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</si>
  <si>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</si>
  <si>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129</t>
  </si>
  <si>
    <t>51182</t>
  </si>
  <si>
    <t xml:space="preserve">Взносы по обязательному социальному страхованию
 на выплаты денежного содержания и иные выплаты
 работникам государственных (муниципальных) органов
</t>
  </si>
  <si>
    <t>121</t>
  </si>
  <si>
    <t>Фонд оплаты труда государственных (муниципальных) органов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</si>
  <si>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</si>
  <si>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</si>
  <si>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</si>
  <si>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</si>
  <si>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</si>
  <si>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</si>
  <si>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</si>
  <si>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10020</t>
  </si>
  <si>
    <t>5</t>
  </si>
  <si>
    <t>Выполнение части полномочий в сфере градостроительной деятельности и территориального планирования</t>
  </si>
  <si>
    <t>Осуществление части полномочий по решению вопросов местного значения в соответствии с заключёнными соглашениями</t>
  </si>
  <si>
    <t>Подпрограмма «Организация мероприятий по осуществлению части переданных  полномочий»</t>
  </si>
  <si>
    <t>853</t>
  </si>
  <si>
    <t>Уплата иных платежей</t>
  </si>
  <si>
    <t>852</t>
  </si>
  <si>
    <t>Уплата прочих налогов, сборов</t>
  </si>
  <si>
    <t>850</t>
  </si>
  <si>
    <t>Уплата налогов, сборов и иных платежей</t>
  </si>
  <si>
    <t>800</t>
  </si>
  <si>
    <t>Иные бюджетные ассигнования</t>
  </si>
  <si>
    <t>242</t>
  </si>
  <si>
    <t>Закупка товаров, работ, услуг в сфере информационно-коммуникационных технологий</t>
  </si>
  <si>
    <t>119</t>
  </si>
  <si>
    <t xml:space="preserve">Взносы по обязательному социальному страхованию на выплаты по оплате труда работников и иные выплаты работникам учреждений
</t>
  </si>
  <si>
    <t>111</t>
  </si>
  <si>
    <t>Фонд оплаты труда учреждений</t>
  </si>
  <si>
    <t>110</t>
  </si>
  <si>
    <t>Расходы на выплаты персоналу казенных учреждений</t>
  </si>
  <si>
    <t>Обеспечение выполнения функций казенных учреждений</t>
  </si>
  <si>
    <t>Организация и обеспечения мероприятий по решению других (общих) вопросов муниципального значения</t>
  </si>
  <si>
    <t>10010</t>
  </si>
  <si>
    <t>Исполнение судебных актов Российской Федерации и мировых соглашений по возмещению причиненного вреда</t>
  </si>
  <si>
    <t>Исполнение судебных актов</t>
  </si>
  <si>
    <t>Другие общегосударственные вопросы</t>
  </si>
  <si>
    <t>870</t>
  </si>
  <si>
    <t>29970</t>
  </si>
  <si>
    <t>Резервные средства</t>
  </si>
  <si>
    <t>Формирование и использование средств резервных фондов</t>
  </si>
  <si>
    <t>Резервные фонды</t>
  </si>
  <si>
    <t>540</t>
  </si>
  <si>
    <t>29980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</si>
  <si>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</si>
  <si>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</si>
  <si>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</si>
  <si>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выполнение части полномочий</t>
  </si>
  <si>
    <t>Руководство и управление в сфере установленных функций органов местного самоуправления</t>
  </si>
  <si>
    <t>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</si>
  <si>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</si>
  <si>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</si>
  <si>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</si>
  <si>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Покровского сельского поселения Омского муниципального района Омской области</t>
  </si>
  <si>
    <t>За счет средств поселений</t>
  </si>
  <si>
    <t>безвозмездных поступлений целевого характера из федерального бюджета</t>
  </si>
  <si>
    <t>в том числе за счет поступлений целевого характера</t>
  </si>
  <si>
    <t>Всего</t>
  </si>
  <si>
    <t>Сумма</t>
  </si>
  <si>
    <t>Тип средств</t>
  </si>
  <si>
    <t>Вид расходов</t>
  </si>
  <si>
    <t>Целевая статья</t>
  </si>
  <si>
    <t>Подраздел</t>
  </si>
  <si>
    <t>Раздел</t>
  </si>
  <si>
    <t>Главный распорядитель средств бюджета</t>
  </si>
  <si>
    <t>Наименование показателя кодов бюджетной классификации расходов областного бюджета</t>
  </si>
  <si>
    <t>2021 год</t>
  </si>
  <si>
    <t>2020 год</t>
  </si>
  <si>
    <t>2019 год</t>
  </si>
  <si>
    <t>Классификация расходов бюджета</t>
  </si>
  <si>
    <t>Сумма, рублей</t>
  </si>
  <si>
    <t>Коды</t>
  </si>
  <si>
    <t>Наименование кодов классификации расходов районного бюджета</t>
  </si>
  <si>
    <t>расходов на 2019 и на плановый период 2020 и 2021 годов</t>
  </si>
  <si>
    <t>РАСПРЕДЕЛЕНИЕ</t>
  </si>
  <si>
    <t>Приложение № 4 к решению Совета</t>
  </si>
  <si>
    <t>Покровского сельского поселения</t>
  </si>
  <si>
    <t>" Приложение № 4  к решению Совета</t>
  </si>
  <si>
    <t>от  14.12.2018 № 56"</t>
  </si>
  <si>
    <t>бюджетных ассигнований местного  бюджета по ведомственной структуре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</si>
  <si>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</si>
  <si>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</si>
  <si>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</si>
  <si>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от  20.12.2019 № 37</t>
  </si>
  <si>
    <t>Обеспечение деятельности финансовых, налоговых и таможенных органов финансового (финансово-бюджетного) надзора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</si>
  <si>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кассового обслуживания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</si>
  <si>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кассового обслуживания</t>
  </si>
  <si>
    <t>Закупка товаров,работ, услуг в сфере информационно-коммуникационных технологий</t>
  </si>
</sst>
</file>

<file path=xl/styles.xml><?xml version="1.0" encoding="utf-8"?>
<styleSheet xmlns="http://schemas.openxmlformats.org/spreadsheetml/2006/main">
  <numFmts count="13">
    <numFmt numFmtId="164" formatCode="#,##0.00;[Red]\-#,##0.00"/>
    <numFmt numFmtId="165" formatCode="#,##0.00;[Red]\-#,##0.00;0.00"/>
    <numFmt numFmtId="166" formatCode="00\.00\.00"/>
    <numFmt numFmtId="167" formatCode="000;&quot;&quot;;&quot;&quot;"/>
    <numFmt numFmtId="168" formatCode="00000;&quot;&quot;;00000"/>
    <numFmt numFmtId="169" formatCode="00;&quot;&quot;;00"/>
    <numFmt numFmtId="170" formatCode="0;&quot;&quot;;0"/>
    <numFmt numFmtId="171" formatCode="00;&quot;&quot;;&quot;&quot;"/>
    <numFmt numFmtId="172" formatCode="000"/>
    <numFmt numFmtId="173" formatCode="000\.00\.000\.0"/>
    <numFmt numFmtId="174" formatCode="0000000000"/>
    <numFmt numFmtId="175" formatCode="0000"/>
    <numFmt numFmtId="176" formatCode="#,##0.00_ ;[Red]\-#,##0.00\ 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color indexed="9"/>
      <name val="Arial"/>
      <family val="2"/>
      <charset val="204"/>
    </font>
    <font>
      <b/>
      <sz val="10"/>
      <name val="Arial"/>
      <family val="2"/>
      <charset val="204"/>
    </font>
    <font>
      <b/>
      <sz val="7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charset val="204"/>
    </font>
    <font>
      <b/>
      <sz val="8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3" fillId="0" borderId="0"/>
    <xf numFmtId="0" fontId="13" fillId="0" borderId="0"/>
  </cellStyleXfs>
  <cellXfs count="17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protection hidden="1"/>
    </xf>
    <xf numFmtId="164" fontId="4" fillId="0" borderId="3" xfId="1" applyNumberFormat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1" fillId="0" borderId="9" xfId="1" applyBorder="1" applyProtection="1">
      <protection hidden="1"/>
    </xf>
    <xf numFmtId="0" fontId="1" fillId="0" borderId="10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2" xfId="1" applyNumberFormat="1" applyFont="1" applyFill="1" applyBorder="1" applyAlignment="1" applyProtection="1">
      <alignment horizontal="center" vertical="center"/>
      <protection hidden="1"/>
    </xf>
    <xf numFmtId="165" fontId="3" fillId="0" borderId="13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/>
      <protection hidden="1"/>
    </xf>
    <xf numFmtId="167" fontId="4" fillId="0" borderId="12" xfId="1" applyNumberFormat="1" applyFont="1" applyFill="1" applyBorder="1" applyAlignment="1" applyProtection="1">
      <alignment horizontal="center" vertical="center"/>
      <protection hidden="1"/>
    </xf>
    <xf numFmtId="167" fontId="4" fillId="0" borderId="6" xfId="1" applyNumberFormat="1" applyFont="1" applyFill="1" applyBorder="1" applyAlignment="1" applyProtection="1">
      <alignment horizontal="center" vertical="center"/>
      <protection hidden="1"/>
    </xf>
    <xf numFmtId="167" fontId="4" fillId="0" borderId="14" xfId="1" applyNumberFormat="1" applyFont="1" applyFill="1" applyBorder="1" applyAlignment="1" applyProtection="1">
      <alignment horizontal="center" vertical="center"/>
      <protection hidden="1"/>
    </xf>
    <xf numFmtId="168" fontId="4" fillId="0" borderId="6" xfId="1" applyNumberFormat="1" applyFont="1" applyFill="1" applyBorder="1" applyAlignment="1" applyProtection="1">
      <alignment horizontal="left" vertical="center"/>
      <protection hidden="1"/>
    </xf>
    <xf numFmtId="169" fontId="4" fillId="0" borderId="12" xfId="1" applyNumberFormat="1" applyFont="1" applyFill="1" applyBorder="1" applyAlignment="1" applyProtection="1">
      <alignment horizontal="left" vertical="center"/>
      <protection hidden="1"/>
    </xf>
    <xf numFmtId="170" fontId="4" fillId="0" borderId="12" xfId="1" applyNumberFormat="1" applyFont="1" applyFill="1" applyBorder="1" applyAlignment="1" applyProtection="1">
      <alignment horizontal="center" vertical="center"/>
      <protection hidden="1"/>
    </xf>
    <xf numFmtId="169" fontId="4" fillId="0" borderId="12" xfId="1" applyNumberFormat="1" applyFont="1" applyFill="1" applyBorder="1" applyAlignment="1" applyProtection="1">
      <alignment horizontal="right" vertical="center"/>
      <protection hidden="1"/>
    </xf>
    <xf numFmtId="171" fontId="4" fillId="0" borderId="12" xfId="1" applyNumberFormat="1" applyFont="1" applyFill="1" applyBorder="1" applyAlignment="1" applyProtection="1">
      <alignment horizontal="left" vertical="center"/>
      <protection hidden="1"/>
    </xf>
    <xf numFmtId="171" fontId="4" fillId="0" borderId="12" xfId="1" applyNumberFormat="1" applyFont="1" applyFill="1" applyBorder="1" applyAlignment="1" applyProtection="1">
      <alignment horizontal="right" vertical="center"/>
      <protection hidden="1"/>
    </xf>
    <xf numFmtId="0" fontId="6" fillId="0" borderId="9" xfId="1" applyNumberFormat="1" applyFont="1" applyFill="1" applyBorder="1" applyAlignment="1" applyProtection="1">
      <protection hidden="1"/>
    </xf>
    <xf numFmtId="165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8" xfId="1" applyNumberFormat="1" applyFont="1" applyFill="1" applyBorder="1" applyAlignment="1" applyProtection="1">
      <alignment horizontal="center" vertical="center"/>
      <protection hidden="1"/>
    </xf>
    <xf numFmtId="165" fontId="3" fillId="0" borderId="19" xfId="1" applyNumberFormat="1" applyFont="1" applyFill="1" applyBorder="1" applyAlignment="1" applyProtection="1">
      <alignment horizontal="center" vertical="center"/>
      <protection hidden="1"/>
    </xf>
    <xf numFmtId="165" fontId="4" fillId="0" borderId="20" xfId="1" applyNumberFormat="1" applyFont="1" applyFill="1" applyBorder="1" applyAlignment="1" applyProtection="1">
      <alignment horizontal="center" vertical="center"/>
      <protection hidden="1"/>
    </xf>
    <xf numFmtId="167" fontId="4" fillId="0" borderId="18" xfId="1" applyNumberFormat="1" applyFont="1" applyFill="1" applyBorder="1" applyAlignment="1" applyProtection="1">
      <alignment horizontal="center" vertical="center"/>
      <protection hidden="1"/>
    </xf>
    <xf numFmtId="167" fontId="4" fillId="0" borderId="20" xfId="1" applyNumberFormat="1" applyFont="1" applyFill="1" applyBorder="1" applyAlignment="1" applyProtection="1">
      <alignment horizontal="center" vertical="center"/>
      <protection hidden="1"/>
    </xf>
    <xf numFmtId="167" fontId="4" fillId="0" borderId="21" xfId="1" applyNumberFormat="1" applyFont="1" applyFill="1" applyBorder="1" applyAlignment="1" applyProtection="1">
      <alignment horizontal="center" vertical="center"/>
      <protection hidden="1"/>
    </xf>
    <xf numFmtId="168" fontId="4" fillId="0" borderId="20" xfId="1" applyNumberFormat="1" applyFont="1" applyFill="1" applyBorder="1" applyAlignment="1" applyProtection="1">
      <alignment horizontal="left" vertical="center"/>
      <protection hidden="1"/>
    </xf>
    <xf numFmtId="169" fontId="4" fillId="0" borderId="18" xfId="1" applyNumberFormat="1" applyFont="1" applyFill="1" applyBorder="1" applyAlignment="1" applyProtection="1">
      <alignment horizontal="left" vertical="center"/>
      <protection hidden="1"/>
    </xf>
    <xf numFmtId="170" fontId="4" fillId="0" borderId="18" xfId="1" applyNumberFormat="1" applyFont="1" applyFill="1" applyBorder="1" applyAlignment="1" applyProtection="1">
      <alignment horizontal="center" vertical="center"/>
      <protection hidden="1"/>
    </xf>
    <xf numFmtId="169" fontId="4" fillId="0" borderId="18" xfId="1" applyNumberFormat="1" applyFont="1" applyFill="1" applyBorder="1" applyAlignment="1" applyProtection="1">
      <alignment horizontal="right" vertical="center"/>
      <protection hidden="1"/>
    </xf>
    <xf numFmtId="171" fontId="4" fillId="0" borderId="18" xfId="1" applyNumberFormat="1" applyFont="1" applyFill="1" applyBorder="1" applyAlignment="1" applyProtection="1">
      <alignment horizontal="left" vertical="center"/>
      <protection hidden="1"/>
    </xf>
    <xf numFmtId="171" fontId="4" fillId="0" borderId="18" xfId="1" applyNumberFormat="1" applyFont="1" applyFill="1" applyBorder="1" applyAlignment="1" applyProtection="1">
      <alignment horizontal="right" vertical="center"/>
      <protection hidden="1"/>
    </xf>
    <xf numFmtId="0" fontId="1" fillId="0" borderId="24" xfId="1" applyNumberFormat="1" applyFont="1" applyFill="1" applyBorder="1" applyAlignment="1" applyProtection="1">
      <protection hidden="1"/>
    </xf>
    <xf numFmtId="165" fontId="3" fillId="0" borderId="24" xfId="1" applyNumberFormat="1" applyFont="1" applyFill="1" applyBorder="1" applyAlignment="1" applyProtection="1">
      <alignment horizontal="right" vertical="center"/>
      <protection hidden="1"/>
    </xf>
    <xf numFmtId="165" fontId="3" fillId="0" borderId="2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6" xfId="1" applyNumberFormat="1" applyFont="1" applyFill="1" applyBorder="1" applyAlignment="1" applyProtection="1">
      <alignment horizontal="center" vertical="center"/>
      <protection hidden="1"/>
    </xf>
    <xf numFmtId="165" fontId="3" fillId="0" borderId="26" xfId="1" applyNumberFormat="1" applyFont="1" applyFill="1" applyBorder="1" applyAlignment="1" applyProtection="1">
      <protection hidden="1"/>
    </xf>
    <xf numFmtId="166" fontId="3" fillId="0" borderId="26" xfId="1" applyNumberFormat="1" applyFont="1" applyFill="1" applyBorder="1" applyAlignment="1" applyProtection="1">
      <alignment horizontal="center" vertical="center"/>
      <protection hidden="1"/>
    </xf>
    <xf numFmtId="167" fontId="4" fillId="0" borderId="26" xfId="1" applyNumberFormat="1" applyFont="1" applyFill="1" applyBorder="1" applyAlignment="1" applyProtection="1">
      <alignment horizontal="center" vertical="center"/>
      <protection hidden="1"/>
    </xf>
    <xf numFmtId="168" fontId="3" fillId="0" borderId="26" xfId="1" applyNumberFormat="1" applyFont="1" applyFill="1" applyBorder="1" applyAlignment="1" applyProtection="1">
      <alignment horizontal="left" vertical="center"/>
      <protection hidden="1"/>
    </xf>
    <xf numFmtId="169" fontId="4" fillId="0" borderId="26" xfId="1" applyNumberFormat="1" applyFont="1" applyFill="1" applyBorder="1" applyAlignment="1" applyProtection="1">
      <alignment horizontal="left" vertical="center"/>
      <protection hidden="1"/>
    </xf>
    <xf numFmtId="170" fontId="4" fillId="0" borderId="26" xfId="1" applyNumberFormat="1" applyFont="1" applyFill="1" applyBorder="1" applyAlignment="1" applyProtection="1">
      <alignment horizontal="center" vertical="center"/>
      <protection hidden="1"/>
    </xf>
    <xf numFmtId="169" fontId="4" fillId="0" borderId="26" xfId="1" applyNumberFormat="1" applyFont="1" applyFill="1" applyBorder="1" applyAlignment="1" applyProtection="1">
      <alignment horizontal="right" vertical="center"/>
      <protection hidden="1"/>
    </xf>
    <xf numFmtId="171" fontId="4" fillId="0" borderId="26" xfId="1" applyNumberFormat="1" applyFont="1" applyFill="1" applyBorder="1" applyAlignment="1" applyProtection="1">
      <alignment horizontal="left" vertical="center"/>
      <protection hidden="1"/>
    </xf>
    <xf numFmtId="171" fontId="4" fillId="0" borderId="26" xfId="1" applyNumberFormat="1" applyFont="1" applyFill="1" applyBorder="1" applyAlignment="1" applyProtection="1">
      <alignment horizontal="right" vertical="center"/>
      <protection hidden="1"/>
    </xf>
    <xf numFmtId="166" fontId="3" fillId="0" borderId="27" xfId="1" applyNumberFormat="1" applyFont="1" applyFill="1" applyBorder="1" applyAlignment="1" applyProtection="1">
      <alignment horizontal="left" vertical="top" wrapText="1"/>
      <protection hidden="1"/>
    </xf>
    <xf numFmtId="173" fontId="3" fillId="0" borderId="24" xfId="1" applyNumberFormat="1" applyFont="1" applyFill="1" applyBorder="1" applyAlignment="1" applyProtection="1">
      <alignment horizontal="left" vertical="top" wrapText="1"/>
      <protection hidden="1"/>
    </xf>
    <xf numFmtId="172" fontId="4" fillId="0" borderId="24" xfId="1" applyNumberFormat="1" applyFont="1" applyFill="1" applyBorder="1" applyAlignment="1" applyProtection="1">
      <alignment horizontal="left" vertical="top" wrapText="1"/>
      <protection hidden="1"/>
    </xf>
    <xf numFmtId="174" fontId="4" fillId="0" borderId="24" xfId="1" applyNumberFormat="1" applyFont="1" applyFill="1" applyBorder="1" applyAlignment="1" applyProtection="1">
      <alignment horizontal="left" vertical="top" wrapText="1"/>
      <protection hidden="1"/>
    </xf>
    <xf numFmtId="175" fontId="4" fillId="0" borderId="24" xfId="1" applyNumberFormat="1" applyFont="1" applyFill="1" applyBorder="1" applyAlignment="1" applyProtection="1">
      <alignment horizontal="left" vertical="top" wrapText="1"/>
      <protection hidden="1"/>
    </xf>
    <xf numFmtId="1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28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9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0" xfId="1" applyNumberFormat="1" applyFont="1" applyFill="1" applyAlignment="1" applyProtection="1">
      <alignment horizontal="center" vertical="center" wrapText="1"/>
      <protection hidden="1"/>
    </xf>
    <xf numFmtId="1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0" xfId="1" applyNumberFormat="1" applyFont="1" applyFill="1" applyBorder="1" applyAlignment="1" applyProtection="1">
      <protection hidden="1"/>
    </xf>
    <xf numFmtId="1" fontId="7" fillId="0" borderId="3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2" xfId="1" applyNumberFormat="1" applyFont="1" applyFill="1" applyBorder="1" applyProtection="1">
      <protection hidden="1"/>
    </xf>
    <xf numFmtId="0" fontId="1" fillId="0" borderId="30" xfId="1" applyNumberFormat="1" applyFont="1" applyFill="1" applyBorder="1" applyProtection="1">
      <protection hidden="1"/>
    </xf>
    <xf numFmtId="0" fontId="1" fillId="0" borderId="35" xfId="1" applyNumberFormat="1" applyFont="1" applyFill="1" applyBorder="1" applyAlignment="1" applyProtection="1">
      <protection hidden="1"/>
    </xf>
    <xf numFmtId="0" fontId="1" fillId="0" borderId="29" xfId="1" applyNumberFormat="1" applyFont="1" applyFill="1" applyBorder="1" applyAlignment="1" applyProtection="1">
      <protection hidden="1"/>
    </xf>
    <xf numFmtId="0" fontId="4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6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8" fillId="0" borderId="8" xfId="1" applyNumberFormat="1" applyFont="1" applyFill="1" applyBorder="1" applyAlignment="1" applyProtection="1">
      <alignment horizontal="centerContinuous" vertical="center"/>
      <protection hidden="1"/>
    </xf>
    <xf numFmtId="0" fontId="8" fillId="0" borderId="2" xfId="1" applyNumberFormat="1" applyFont="1" applyFill="1" applyBorder="1" applyAlignment="1" applyProtection="1">
      <alignment horizontal="centerContinuous" vertical="center"/>
      <protection hidden="1"/>
    </xf>
    <xf numFmtId="0" fontId="8" fillId="0" borderId="1" xfId="1" applyNumberFormat="1" applyFont="1" applyFill="1" applyBorder="1" applyAlignment="1" applyProtection="1">
      <alignment horizontal="centerContinuous" vertical="center"/>
      <protection hidden="1"/>
    </xf>
    <xf numFmtId="0" fontId="1" fillId="0" borderId="32" xfId="1" applyNumberFormat="1" applyFont="1" applyFill="1" applyBorder="1" applyAlignment="1" applyProtection="1">
      <protection hidden="1"/>
    </xf>
    <xf numFmtId="0" fontId="8" fillId="0" borderId="30" xfId="1" applyNumberFormat="1" applyFont="1" applyFill="1" applyBorder="1" applyAlignment="1" applyProtection="1">
      <alignment horizontal="centerContinuous" vertical="center"/>
      <protection hidden="1"/>
    </xf>
    <xf numFmtId="0" fontId="8" fillId="0" borderId="34" xfId="1" applyNumberFormat="1" applyFont="1" applyFill="1" applyBorder="1" applyAlignment="1" applyProtection="1">
      <alignment horizontal="centerContinuous" vertical="center"/>
      <protection hidden="1"/>
    </xf>
    <xf numFmtId="0" fontId="8" fillId="0" borderId="33" xfId="1" applyNumberFormat="1" applyFont="1" applyFill="1" applyBorder="1" applyAlignment="1" applyProtection="1">
      <alignment horizontal="centerContinuous" vertical="center"/>
      <protection hidden="1"/>
    </xf>
    <xf numFmtId="0" fontId="3" fillId="0" borderId="10" xfId="1" applyNumberFormat="1" applyFont="1" applyFill="1" applyBorder="1" applyAlignment="1" applyProtection="1">
      <protection hidden="1"/>
    </xf>
    <xf numFmtId="0" fontId="3" fillId="0" borderId="35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165" fontId="10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>
      <alignment vertical="center"/>
    </xf>
    <xf numFmtId="0" fontId="12" fillId="0" borderId="0" xfId="2" applyFont="1"/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165" fontId="10" fillId="0" borderId="6" xfId="1" applyNumberFormat="1" applyFont="1" applyFill="1" applyBorder="1" applyAlignment="1" applyProtection="1">
      <alignment horizontal="center" vertical="center"/>
      <protection hidden="1"/>
    </xf>
    <xf numFmtId="165" fontId="10" fillId="0" borderId="5" xfId="1" applyNumberFormat="1" applyFont="1" applyFill="1" applyBorder="1" applyAlignment="1" applyProtection="1">
      <alignment horizontal="center" vertical="center"/>
      <protection hidden="1"/>
    </xf>
    <xf numFmtId="165" fontId="10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10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10" fillId="0" borderId="3" xfId="1" applyNumberFormat="1" applyFont="1" applyFill="1" applyBorder="1" applyAlignment="1" applyProtection="1">
      <alignment horizontal="center" vertical="center" wrapText="1"/>
      <protection hidden="1"/>
    </xf>
    <xf numFmtId="176" fontId="3" fillId="0" borderId="0" xfId="1" applyNumberFormat="1" applyFont="1" applyFill="1" applyAlignment="1" applyProtection="1"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172" fontId="4" fillId="0" borderId="22" xfId="1" applyNumberFormat="1" applyFont="1" applyFill="1" applyBorder="1" applyAlignment="1" applyProtection="1">
      <alignment horizontal="left" vertical="top" wrapText="1"/>
      <protection hidden="1"/>
    </xf>
    <xf numFmtId="172" fontId="4" fillId="0" borderId="19" xfId="1" applyNumberFormat="1" applyFont="1" applyFill="1" applyBorder="1" applyAlignment="1" applyProtection="1">
      <alignment horizontal="left" vertical="top" wrapText="1"/>
      <protection hidden="1"/>
    </xf>
    <xf numFmtId="166" fontId="4" fillId="0" borderId="18" xfId="1" applyNumberFormat="1" applyFont="1" applyFill="1" applyBorder="1" applyAlignment="1" applyProtection="1">
      <alignment horizontal="center" vertical="center"/>
      <protection hidden="1"/>
    </xf>
    <xf numFmtId="166" fontId="4" fillId="0" borderId="19" xfId="1" applyNumberFormat="1" applyFont="1" applyFill="1" applyBorder="1" applyAlignment="1" applyProtection="1">
      <alignment horizontal="center" vertical="center"/>
      <protection hidden="1"/>
    </xf>
    <xf numFmtId="165" fontId="4" fillId="0" borderId="22" xfId="1" applyNumberFormat="1" applyFont="1" applyFill="1" applyBorder="1" applyAlignment="1" applyProtection="1">
      <alignment horizontal="right" vertical="center"/>
      <protection hidden="1"/>
    </xf>
    <xf numFmtId="165" fontId="4" fillId="0" borderId="19" xfId="1" applyNumberFormat="1" applyFont="1" applyFill="1" applyBorder="1" applyAlignment="1" applyProtection="1">
      <alignment horizontal="right" vertical="center"/>
      <protection hidden="1"/>
    </xf>
    <xf numFmtId="165" fontId="4" fillId="0" borderId="38" xfId="1" applyNumberFormat="1" applyFont="1" applyFill="1" applyBorder="1" applyAlignment="1" applyProtection="1">
      <alignment horizontal="right" vertical="center"/>
      <protection hidden="1"/>
    </xf>
    <xf numFmtId="172" fontId="4" fillId="0" borderId="23" xfId="1" applyNumberFormat="1" applyFont="1" applyFill="1" applyBorder="1" applyAlignment="1" applyProtection="1">
      <alignment horizontal="left" vertical="top" wrapText="1"/>
      <protection hidden="1"/>
    </xf>
    <xf numFmtId="166" fontId="4" fillId="0" borderId="20" xfId="1" applyNumberFormat="1" applyFont="1" applyFill="1" applyBorder="1" applyAlignment="1" applyProtection="1">
      <alignment horizontal="center" vertical="center"/>
      <protection hidden="1"/>
    </xf>
    <xf numFmtId="165" fontId="4" fillId="0" borderId="17" xfId="1" applyNumberFormat="1" applyFont="1" applyFill="1" applyBorder="1" applyAlignment="1" applyProtection="1">
      <alignment horizontal="right" vertical="center"/>
      <protection hidden="1"/>
    </xf>
    <xf numFmtId="172" fontId="14" fillId="0" borderId="22" xfId="4" applyNumberFormat="1" applyFont="1" applyFill="1" applyBorder="1" applyAlignment="1" applyProtection="1">
      <alignment horizontal="left" vertical="top" wrapText="1"/>
      <protection hidden="1"/>
    </xf>
    <xf numFmtId="172" fontId="14" fillId="0" borderId="20" xfId="4" applyNumberFormat="1" applyFont="1" applyFill="1" applyBorder="1" applyAlignment="1" applyProtection="1">
      <alignment horizontal="left" vertical="top" wrapText="1"/>
      <protection hidden="1"/>
    </xf>
    <xf numFmtId="0" fontId="14" fillId="0" borderId="20" xfId="4" applyNumberFormat="1" applyFont="1" applyFill="1" applyBorder="1" applyAlignment="1" applyProtection="1">
      <alignment horizontal="left" vertical="top" wrapText="1"/>
      <protection hidden="1"/>
    </xf>
    <xf numFmtId="49" fontId="14" fillId="0" borderId="20" xfId="4" applyNumberFormat="1" applyFont="1" applyFill="1" applyBorder="1" applyAlignment="1" applyProtection="1">
      <alignment horizontal="left" vertical="top" wrapText="1"/>
      <protection hidden="1"/>
    </xf>
    <xf numFmtId="49" fontId="4" fillId="0" borderId="20" xfId="4" applyNumberFormat="1" applyFont="1" applyFill="1" applyBorder="1" applyAlignment="1" applyProtection="1">
      <alignment horizontal="left" vertical="top" wrapText="1"/>
      <protection hidden="1"/>
    </xf>
    <xf numFmtId="49" fontId="14" fillId="0" borderId="20" xfId="4" applyNumberFormat="1" applyFont="1" applyFill="1" applyBorder="1" applyAlignment="1" applyProtection="1">
      <alignment horizontal="left" vertical="center" wrapText="1"/>
      <protection hidden="1"/>
    </xf>
    <xf numFmtId="49" fontId="4" fillId="0" borderId="20" xfId="4" applyNumberFormat="1" applyFont="1" applyFill="1" applyBorder="1" applyAlignment="1" applyProtection="1">
      <alignment horizontal="left" vertical="center" wrapText="1"/>
      <protection hidden="1"/>
    </xf>
    <xf numFmtId="49" fontId="4" fillId="0" borderId="20" xfId="1" applyNumberFormat="1" applyFont="1" applyFill="1" applyBorder="1" applyAlignment="1" applyProtection="1">
      <alignment horizontal="left" vertical="top" wrapText="1"/>
      <protection hidden="1"/>
    </xf>
    <xf numFmtId="172" fontId="4" fillId="0" borderId="20" xfId="1" applyNumberFormat="1" applyFont="1" applyFill="1" applyBorder="1" applyAlignment="1" applyProtection="1">
      <alignment horizontal="left" vertical="top" wrapText="1"/>
      <protection hidden="1"/>
    </xf>
    <xf numFmtId="165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8" xfId="1" applyNumberFormat="1" applyFont="1" applyFill="1" applyBorder="1" applyAlignment="1" applyProtection="1">
      <alignment horizontal="center" vertical="center"/>
      <protection hidden="1"/>
    </xf>
    <xf numFmtId="167" fontId="4" fillId="0" borderId="18" xfId="1" applyNumberFormat="1" applyFont="1" applyFill="1" applyBorder="1" applyAlignment="1" applyProtection="1">
      <alignment horizontal="center" vertical="center"/>
      <protection hidden="1"/>
    </xf>
    <xf numFmtId="169" fontId="4" fillId="0" borderId="18" xfId="1" applyNumberFormat="1" applyFont="1" applyFill="1" applyBorder="1" applyAlignment="1" applyProtection="1">
      <alignment horizontal="right" vertical="center"/>
      <protection hidden="1"/>
    </xf>
    <xf numFmtId="171" fontId="4" fillId="0" borderId="18" xfId="1" applyNumberFormat="1" applyFont="1" applyFill="1" applyBorder="1" applyAlignment="1" applyProtection="1">
      <alignment horizontal="left" vertical="center"/>
      <protection hidden="1"/>
    </xf>
    <xf numFmtId="171" fontId="4" fillId="0" borderId="18" xfId="1" applyNumberFormat="1" applyFont="1" applyFill="1" applyBorder="1" applyAlignment="1" applyProtection="1">
      <alignment horizontal="right" vertical="center"/>
      <protection hidden="1"/>
    </xf>
    <xf numFmtId="172" fontId="4" fillId="0" borderId="22" xfId="1" applyNumberFormat="1" applyFont="1" applyFill="1" applyBorder="1" applyAlignment="1" applyProtection="1">
      <alignment horizontal="left" vertical="top" wrapText="1"/>
      <protection hidden="1"/>
    </xf>
    <xf numFmtId="165" fontId="4" fillId="2" borderId="20" xfId="1" applyNumberFormat="1" applyFont="1" applyFill="1" applyBorder="1" applyAlignment="1" applyProtection="1">
      <alignment horizontal="center" vertical="center"/>
      <protection hidden="1"/>
    </xf>
    <xf numFmtId="4" fontId="3" fillId="0" borderId="0" xfId="1" applyNumberFormat="1" applyFont="1" applyFill="1" applyAlignment="1" applyProtection="1">
      <protection hidden="1"/>
    </xf>
    <xf numFmtId="172" fontId="4" fillId="0" borderId="22" xfId="1" applyNumberFormat="1" applyFont="1" applyFill="1" applyBorder="1" applyAlignment="1" applyProtection="1">
      <alignment horizontal="left" vertical="top" wrapText="1"/>
      <protection hidden="1"/>
    </xf>
    <xf numFmtId="172" fontId="4" fillId="0" borderId="19" xfId="1" applyNumberFormat="1" applyFont="1" applyFill="1" applyBorder="1" applyAlignment="1" applyProtection="1">
      <alignment horizontal="left" vertical="top" wrapText="1"/>
      <protection hidden="1"/>
    </xf>
    <xf numFmtId="172" fontId="4" fillId="0" borderId="2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8" xfId="1" applyNumberFormat="1" applyFont="1" applyFill="1" applyBorder="1" applyAlignment="1" applyProtection="1">
      <alignment horizontal="center" vertical="center"/>
      <protection hidden="1"/>
    </xf>
    <xf numFmtId="166" fontId="4" fillId="0" borderId="19" xfId="1" applyNumberFormat="1" applyFont="1" applyFill="1" applyBorder="1" applyAlignment="1" applyProtection="1">
      <alignment horizontal="center" vertical="center"/>
      <protection hidden="1"/>
    </xf>
    <xf numFmtId="166" fontId="4" fillId="0" borderId="21" xfId="1" applyNumberFormat="1" applyFont="1" applyFill="1" applyBorder="1" applyAlignment="1" applyProtection="1">
      <alignment horizontal="center" vertical="center"/>
      <protection hidden="1"/>
    </xf>
    <xf numFmtId="165" fontId="4" fillId="0" borderId="22" xfId="1" applyNumberFormat="1" applyFont="1" applyFill="1" applyBorder="1" applyAlignment="1" applyProtection="1">
      <alignment horizontal="right" vertical="center"/>
      <protection hidden="1"/>
    </xf>
    <xf numFmtId="165" fontId="4" fillId="0" borderId="19" xfId="1" applyNumberFormat="1" applyFont="1" applyFill="1" applyBorder="1" applyAlignment="1" applyProtection="1">
      <alignment horizontal="right" vertical="center"/>
      <protection hidden="1"/>
    </xf>
    <xf numFmtId="165" fontId="4" fillId="0" borderId="38" xfId="1" applyNumberFormat="1" applyFont="1" applyFill="1" applyBorder="1" applyAlignment="1" applyProtection="1">
      <alignment horizontal="right" vertical="center"/>
      <protection hidden="1"/>
    </xf>
    <xf numFmtId="172" fontId="4" fillId="0" borderId="16" xfId="1" applyNumberFormat="1" applyFont="1" applyFill="1" applyBorder="1" applyAlignment="1" applyProtection="1">
      <alignment horizontal="left" vertical="top" wrapText="1"/>
      <protection hidden="1"/>
    </xf>
    <xf numFmtId="172" fontId="4" fillId="0" borderId="15" xfId="1" applyNumberFormat="1" applyFont="1" applyFill="1" applyBorder="1" applyAlignment="1" applyProtection="1">
      <alignment horizontal="left" vertical="top" wrapText="1"/>
      <protection hidden="1"/>
    </xf>
    <xf numFmtId="166" fontId="4" fillId="0" borderId="6" xfId="1" applyNumberFormat="1" applyFont="1" applyFill="1" applyBorder="1" applyAlignment="1" applyProtection="1">
      <alignment horizontal="center" vertical="center"/>
      <protection hidden="1"/>
    </xf>
    <xf numFmtId="166" fontId="4" fillId="0" borderId="12" xfId="1" applyNumberFormat="1" applyFont="1" applyFill="1" applyBorder="1" applyAlignment="1" applyProtection="1">
      <alignment horizontal="center" vertical="center"/>
      <protection hidden="1"/>
    </xf>
    <xf numFmtId="165" fontId="4" fillId="0" borderId="11" xfId="1" applyNumberFormat="1" applyFont="1" applyFill="1" applyBorder="1" applyAlignment="1" applyProtection="1">
      <alignment horizontal="right" vertical="center"/>
      <protection hidden="1"/>
    </xf>
    <xf numFmtId="166" fontId="4" fillId="0" borderId="20" xfId="1" applyNumberFormat="1" applyFont="1" applyFill="1" applyBorder="1" applyAlignment="1" applyProtection="1">
      <alignment horizontal="center" vertical="center"/>
      <protection hidden="1"/>
    </xf>
    <xf numFmtId="165" fontId="4" fillId="0" borderId="17" xfId="1" applyNumberFormat="1" applyFont="1" applyFill="1" applyBorder="1" applyAlignment="1" applyProtection="1">
      <alignment horizontal="right" vertical="center"/>
      <protection hidden="1"/>
    </xf>
    <xf numFmtId="172" fontId="4" fillId="0" borderId="23" xfId="1" applyNumberFormat="1" applyFont="1" applyFill="1" applyBorder="1" applyAlignment="1" applyProtection="1">
      <alignment horizontal="left" vertical="top" wrapText="1"/>
      <protection hidden="1"/>
    </xf>
    <xf numFmtId="0" fontId="3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3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4" xfId="1" applyNumberFormat="1" applyFont="1" applyFill="1" applyBorder="1" applyAlignment="1" applyProtection="1">
      <alignment horizontal="center" vertical="center"/>
      <protection hidden="1"/>
    </xf>
    <xf numFmtId="0" fontId="1" fillId="0" borderId="37" xfId="1" applyNumberFormat="1" applyFont="1" applyFill="1" applyBorder="1" applyAlignment="1" applyProtection="1">
      <alignment horizontal="center" vertical="center"/>
      <protection hidden="1"/>
    </xf>
    <xf numFmtId="0" fontId="3" fillId="0" borderId="3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3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>
      <alignment vertical="center"/>
    </xf>
    <xf numFmtId="0" fontId="3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1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2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220"/>
  <sheetViews>
    <sheetView showGridLines="0" tabSelected="1" zoomScale="90" zoomScaleNormal="90" workbookViewId="0">
      <selection activeCell="AF14" sqref="AF14"/>
    </sheetView>
  </sheetViews>
  <sheetFormatPr defaultRowHeight="12.75"/>
  <cols>
    <col min="1" max="1" width="0.5703125" style="1" customWidth="1"/>
    <col min="2" max="12" width="0" style="1" hidden="1" customWidth="1"/>
    <col min="13" max="13" width="41.7109375" style="1" customWidth="1"/>
    <col min="14" max="14" width="7.140625" style="1" customWidth="1"/>
    <col min="15" max="17" width="3.5703125" style="1" customWidth="1"/>
    <col min="18" max="18" width="2.85546875" style="1" customWidth="1"/>
    <col min="19" max="19" width="3.5703125" style="1" customWidth="1"/>
    <col min="20" max="20" width="7" style="1" customWidth="1"/>
    <col min="21" max="23" width="0" style="1" hidden="1" customWidth="1"/>
    <col min="24" max="24" width="5" style="1" customWidth="1"/>
    <col min="25" max="28" width="0" style="1" hidden="1" customWidth="1"/>
    <col min="29" max="29" width="12.85546875" style="115" customWidth="1"/>
    <col min="30" max="30" width="0" style="1" hidden="1" customWidth="1"/>
    <col min="31" max="31" width="12.140625" style="1" customWidth="1"/>
    <col min="32" max="32" width="11.42578125" style="1" customWidth="1"/>
    <col min="33" max="33" width="12.140625" style="1" customWidth="1"/>
    <col min="34" max="34" width="11.42578125" style="1" customWidth="1"/>
    <col min="35" max="35" width="12.140625" style="1" customWidth="1"/>
    <col min="36" max="39" width="0" style="1" hidden="1" customWidth="1"/>
    <col min="40" max="40" width="0.85546875" style="1" customWidth="1"/>
    <col min="41" max="256" width="9.140625" style="1" customWidth="1"/>
    <col min="257" max="16384" width="9.140625" style="1"/>
  </cols>
  <sheetData>
    <row r="1" spans="1:40" ht="15.75">
      <c r="AF1" s="105" t="s">
        <v>137</v>
      </c>
      <c r="AG1" s="105"/>
      <c r="AH1" s="106"/>
      <c r="AI1" s="106"/>
    </row>
    <row r="2" spans="1:40" ht="15.75">
      <c r="AF2" s="105" t="s">
        <v>138</v>
      </c>
      <c r="AG2" s="107"/>
      <c r="AH2" s="106"/>
      <c r="AI2" s="106"/>
    </row>
    <row r="3" spans="1:40" ht="15.75">
      <c r="AF3" s="108" t="s">
        <v>145</v>
      </c>
      <c r="AG3" s="105"/>
      <c r="AH3" s="106"/>
      <c r="AI3" s="106"/>
    </row>
    <row r="4" spans="1:40" ht="15.75">
      <c r="AF4" s="105" t="s">
        <v>139</v>
      </c>
      <c r="AG4" s="105"/>
      <c r="AH4" s="106"/>
      <c r="AI4" s="106"/>
    </row>
    <row r="5" spans="1:40" ht="15.75">
      <c r="AF5" s="168" t="s">
        <v>138</v>
      </c>
      <c r="AG5" s="168"/>
      <c r="AH5" s="168"/>
      <c r="AI5" s="168"/>
    </row>
    <row r="6" spans="1:40" ht="15.75">
      <c r="AF6" s="105" t="s">
        <v>140</v>
      </c>
      <c r="AG6" s="105"/>
      <c r="AH6" s="106"/>
      <c r="AI6" s="106"/>
    </row>
    <row r="7" spans="1:40" hidden="1"/>
    <row r="8" spans="1:40" hidden="1"/>
    <row r="9" spans="1:40" hidden="1"/>
    <row r="10" spans="1:40" ht="16.5" hidden="1" customHeight="1">
      <c r="A10" s="103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102"/>
      <c r="N10" s="102"/>
      <c r="O10" s="102"/>
      <c r="P10" s="101"/>
      <c r="Q10" s="101"/>
      <c r="R10" s="91"/>
      <c r="S10" s="91"/>
      <c r="T10" s="2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4"/>
      <c r="AI10" s="4"/>
      <c r="AJ10" s="4"/>
      <c r="AK10" s="2"/>
      <c r="AL10" s="2"/>
      <c r="AM10" s="2"/>
      <c r="AN10" s="2"/>
    </row>
    <row r="11" spans="1:40" ht="12.75" customHeight="1">
      <c r="A11" s="103" t="s">
        <v>136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102"/>
      <c r="N11" s="102"/>
      <c r="O11" s="102"/>
      <c r="P11" s="101"/>
      <c r="Q11" s="10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4"/>
      <c r="AK11" s="2"/>
      <c r="AL11" s="2"/>
      <c r="AM11" s="2"/>
      <c r="AN11" s="2"/>
    </row>
    <row r="12" spans="1:40" ht="12.75" customHeight="1">
      <c r="A12" s="103" t="s">
        <v>141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102"/>
      <c r="N12" s="102"/>
      <c r="O12" s="102"/>
      <c r="P12" s="101"/>
      <c r="Q12" s="10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4"/>
      <c r="AK12" s="2"/>
      <c r="AL12" s="2"/>
      <c r="AM12" s="2"/>
      <c r="AN12" s="2"/>
    </row>
    <row r="13" spans="1:40" ht="12.75" customHeight="1">
      <c r="A13" s="103" t="s">
        <v>135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102"/>
      <c r="N13" s="102"/>
      <c r="O13" s="102"/>
      <c r="P13" s="101"/>
      <c r="Q13" s="10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4"/>
      <c r="AK13" s="2"/>
      <c r="AL13" s="2"/>
      <c r="AM13" s="2"/>
      <c r="AN13" s="2"/>
    </row>
    <row r="14" spans="1:40" ht="12.75" customHeight="1" thickBot="1">
      <c r="A14" s="103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102"/>
      <c r="N14" s="102"/>
      <c r="O14" s="102"/>
      <c r="P14" s="101"/>
      <c r="Q14" s="101"/>
      <c r="R14" s="91"/>
      <c r="S14" s="91"/>
      <c r="T14" s="2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4"/>
      <c r="AI14" s="4"/>
      <c r="AJ14" s="4"/>
      <c r="AK14" s="2"/>
      <c r="AL14" s="2"/>
      <c r="AM14" s="2"/>
      <c r="AN14" s="2"/>
    </row>
    <row r="15" spans="1:40" ht="11.25" customHeight="1" thickBot="1">
      <c r="A15" s="5"/>
      <c r="B15" s="100"/>
      <c r="C15" s="100"/>
      <c r="D15" s="100"/>
      <c r="E15" s="100"/>
      <c r="F15" s="100"/>
      <c r="G15" s="100"/>
      <c r="H15" s="100"/>
      <c r="I15" s="100"/>
      <c r="J15" s="100"/>
      <c r="K15" s="99"/>
      <c r="L15" s="99"/>
      <c r="M15" s="163" t="s">
        <v>134</v>
      </c>
      <c r="N15" s="98" t="s">
        <v>133</v>
      </c>
      <c r="O15" s="97"/>
      <c r="P15" s="97"/>
      <c r="Q15" s="97"/>
      <c r="R15" s="97"/>
      <c r="S15" s="97"/>
      <c r="T15" s="97"/>
      <c r="U15" s="97"/>
      <c r="V15" s="97"/>
      <c r="W15" s="97"/>
      <c r="X15" s="96"/>
      <c r="Y15" s="78"/>
      <c r="Z15" s="95"/>
      <c r="AA15" s="95"/>
      <c r="AB15" s="95"/>
      <c r="AC15" s="162" t="s">
        <v>132</v>
      </c>
      <c r="AD15" s="162"/>
      <c r="AE15" s="162"/>
      <c r="AF15" s="162"/>
      <c r="AG15" s="162"/>
      <c r="AH15" s="162"/>
      <c r="AI15" s="162"/>
      <c r="AJ15" s="164"/>
      <c r="AK15" s="165"/>
      <c r="AL15" s="4"/>
      <c r="AM15" s="4"/>
      <c r="AN15" s="4"/>
    </row>
    <row r="16" spans="1:40" ht="12.75" customHeight="1" thickBot="1">
      <c r="A16" s="2"/>
      <c r="B16" s="84"/>
      <c r="C16" s="84"/>
      <c r="D16" s="84"/>
      <c r="E16" s="84"/>
      <c r="F16" s="84"/>
      <c r="G16" s="84"/>
      <c r="H16" s="84"/>
      <c r="I16" s="84"/>
      <c r="J16" s="84"/>
      <c r="K16" s="18"/>
      <c r="L16" s="18"/>
      <c r="M16" s="163"/>
      <c r="N16" s="94" t="s">
        <v>131</v>
      </c>
      <c r="O16" s="93"/>
      <c r="P16" s="93"/>
      <c r="Q16" s="93"/>
      <c r="R16" s="93"/>
      <c r="S16" s="93"/>
      <c r="T16" s="93"/>
      <c r="U16" s="93"/>
      <c r="V16" s="93"/>
      <c r="W16" s="93"/>
      <c r="X16" s="92"/>
      <c r="Y16" s="83"/>
      <c r="Z16" s="82"/>
      <c r="AA16" s="82"/>
      <c r="AB16" s="82"/>
      <c r="AC16" s="162" t="s">
        <v>130</v>
      </c>
      <c r="AD16" s="162"/>
      <c r="AE16" s="162"/>
      <c r="AF16" s="162" t="s">
        <v>129</v>
      </c>
      <c r="AG16" s="162"/>
      <c r="AH16" s="162" t="s">
        <v>128</v>
      </c>
      <c r="AI16" s="162"/>
      <c r="AJ16" s="91"/>
      <c r="AK16" s="90"/>
      <c r="AL16" s="4"/>
      <c r="AM16" s="4"/>
      <c r="AN16" s="4"/>
    </row>
    <row r="17" spans="1:40" ht="72.75" customHeight="1" thickBot="1">
      <c r="A17" s="4"/>
      <c r="B17" s="89" t="s">
        <v>127</v>
      </c>
      <c r="C17" s="89" t="s">
        <v>127</v>
      </c>
      <c r="D17" s="89" t="s">
        <v>127</v>
      </c>
      <c r="E17" s="89"/>
      <c r="F17" s="89"/>
      <c r="G17" s="89"/>
      <c r="H17" s="89"/>
      <c r="I17" s="89" t="s">
        <v>127</v>
      </c>
      <c r="J17" s="89"/>
      <c r="K17" s="88"/>
      <c r="L17" s="88"/>
      <c r="M17" s="163"/>
      <c r="N17" s="169" t="s">
        <v>126</v>
      </c>
      <c r="O17" s="169" t="s">
        <v>125</v>
      </c>
      <c r="P17" s="169" t="s">
        <v>124</v>
      </c>
      <c r="Q17" s="169" t="s">
        <v>123</v>
      </c>
      <c r="R17" s="169"/>
      <c r="S17" s="169"/>
      <c r="T17" s="169"/>
      <c r="U17" s="169" t="s">
        <v>122</v>
      </c>
      <c r="V17" s="169"/>
      <c r="W17" s="169"/>
      <c r="X17" s="169" t="s">
        <v>122</v>
      </c>
      <c r="Y17" s="87" t="s">
        <v>121</v>
      </c>
      <c r="Z17" s="86" t="s">
        <v>120</v>
      </c>
      <c r="AA17" s="86"/>
      <c r="AB17" s="86"/>
      <c r="AC17" s="162" t="s">
        <v>119</v>
      </c>
      <c r="AD17" s="81"/>
      <c r="AE17" s="162" t="s">
        <v>118</v>
      </c>
      <c r="AF17" s="162" t="s">
        <v>119</v>
      </c>
      <c r="AG17" s="162" t="s">
        <v>118</v>
      </c>
      <c r="AH17" s="162" t="s">
        <v>119</v>
      </c>
      <c r="AI17" s="162" t="s">
        <v>118</v>
      </c>
      <c r="AJ17" s="166" t="s">
        <v>117</v>
      </c>
      <c r="AK17" s="167" t="s">
        <v>116</v>
      </c>
      <c r="AL17" s="4"/>
      <c r="AM17" s="4"/>
      <c r="AN17" s="4"/>
    </row>
    <row r="18" spans="1:40" ht="14.25" customHeight="1" thickBot="1">
      <c r="A18" s="2"/>
      <c r="B18" s="84"/>
      <c r="C18" s="85"/>
      <c r="D18" s="85"/>
      <c r="E18" s="85"/>
      <c r="F18" s="85"/>
      <c r="G18" s="85"/>
      <c r="H18" s="85"/>
      <c r="I18" s="85"/>
      <c r="J18" s="84"/>
      <c r="K18" s="18"/>
      <c r="L18" s="18"/>
      <c r="M18" s="163"/>
      <c r="N18" s="162"/>
      <c r="O18" s="162"/>
      <c r="P18" s="162"/>
      <c r="Q18" s="162"/>
      <c r="R18" s="162"/>
      <c r="S18" s="162"/>
      <c r="T18" s="170"/>
      <c r="U18" s="162"/>
      <c r="V18" s="162"/>
      <c r="W18" s="162"/>
      <c r="X18" s="162"/>
      <c r="Y18" s="83"/>
      <c r="Z18" s="82"/>
      <c r="AA18" s="82"/>
      <c r="AB18" s="82"/>
      <c r="AC18" s="162"/>
      <c r="AD18" s="81"/>
      <c r="AE18" s="162"/>
      <c r="AF18" s="162"/>
      <c r="AG18" s="162"/>
      <c r="AH18" s="162"/>
      <c r="AI18" s="162"/>
      <c r="AJ18" s="166"/>
      <c r="AK18" s="167"/>
      <c r="AL18" s="4"/>
      <c r="AM18" s="4"/>
      <c r="AN18" s="4"/>
    </row>
    <row r="19" spans="1:40" ht="12.75" customHeight="1" thickBot="1">
      <c r="A19" s="2"/>
      <c r="B19" s="80">
        <v>1</v>
      </c>
      <c r="C19" s="80">
        <v>1</v>
      </c>
      <c r="D19" s="80">
        <v>1</v>
      </c>
      <c r="E19" s="80"/>
      <c r="F19" s="80"/>
      <c r="G19" s="80"/>
      <c r="H19" s="80"/>
      <c r="I19" s="80">
        <v>1</v>
      </c>
      <c r="J19" s="79"/>
      <c r="K19" s="79"/>
      <c r="L19" s="79"/>
      <c r="M19" s="74">
        <v>1</v>
      </c>
      <c r="N19" s="74">
        <v>2</v>
      </c>
      <c r="O19" s="74">
        <v>3</v>
      </c>
      <c r="P19" s="74">
        <v>4</v>
      </c>
      <c r="Q19" s="65"/>
      <c r="R19" s="66">
        <v>5</v>
      </c>
      <c r="S19" s="66"/>
      <c r="T19" s="78"/>
      <c r="U19" s="77">
        <v>6</v>
      </c>
      <c r="V19" s="76"/>
      <c r="W19" s="76"/>
      <c r="X19" s="74">
        <v>6</v>
      </c>
      <c r="Y19" s="75"/>
      <c r="Z19" s="74"/>
      <c r="AA19" s="73"/>
      <c r="AB19" s="73"/>
      <c r="AC19" s="72">
        <v>7</v>
      </c>
      <c r="AD19" s="71">
        <v>8</v>
      </c>
      <c r="AE19" s="70">
        <v>8</v>
      </c>
      <c r="AF19" s="68">
        <v>9</v>
      </c>
      <c r="AG19" s="69">
        <v>10</v>
      </c>
      <c r="AH19" s="68">
        <v>11</v>
      </c>
      <c r="AI19" s="67">
        <v>12</v>
      </c>
      <c r="AJ19" s="66">
        <v>15</v>
      </c>
      <c r="AK19" s="65">
        <v>16</v>
      </c>
      <c r="AL19" s="4"/>
      <c r="AM19" s="4"/>
      <c r="AN19" s="4"/>
    </row>
    <row r="20" spans="1:40" ht="12.75" customHeight="1">
      <c r="A20" s="32"/>
      <c r="B20" s="62" t="s">
        <v>1</v>
      </c>
      <c r="C20" s="64"/>
      <c r="D20" s="64"/>
      <c r="E20" s="63"/>
      <c r="F20" s="63"/>
      <c r="G20" s="63"/>
      <c r="H20" s="63"/>
      <c r="I20" s="62"/>
      <c r="J20" s="62"/>
      <c r="K20" s="62"/>
      <c r="L20" s="61"/>
      <c r="M20" s="60"/>
      <c r="N20" s="53"/>
      <c r="O20" s="59"/>
      <c r="P20" s="58"/>
      <c r="Q20" s="57"/>
      <c r="R20" s="56"/>
      <c r="S20" s="55"/>
      <c r="T20" s="54"/>
      <c r="U20" s="53"/>
      <c r="V20" s="53"/>
      <c r="W20" s="53"/>
      <c r="X20" s="53"/>
      <c r="Y20" s="52"/>
      <c r="Z20" s="51"/>
      <c r="AA20" s="51"/>
      <c r="AB20" s="51"/>
      <c r="AC20" s="50"/>
      <c r="AD20" s="50"/>
      <c r="AE20" s="50"/>
      <c r="AF20" s="49"/>
      <c r="AG20" s="49"/>
      <c r="AH20" s="49"/>
      <c r="AI20" s="48"/>
      <c r="AJ20" s="47"/>
      <c r="AK20" s="47"/>
      <c r="AL20" s="46"/>
      <c r="AM20" s="46"/>
      <c r="AN20" s="18"/>
    </row>
    <row r="21" spans="1:40" ht="21.75" customHeight="1">
      <c r="A21" s="32"/>
      <c r="B21" s="161" t="s">
        <v>115</v>
      </c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45"/>
      <c r="N21" s="37">
        <v>618</v>
      </c>
      <c r="O21" s="45">
        <v>0</v>
      </c>
      <c r="P21" s="44">
        <v>-1</v>
      </c>
      <c r="Q21" s="43" t="s">
        <v>1</v>
      </c>
      <c r="R21" s="42" t="s">
        <v>1</v>
      </c>
      <c r="S21" s="41" t="s">
        <v>1</v>
      </c>
      <c r="T21" s="40" t="s">
        <v>1</v>
      </c>
      <c r="U21" s="39">
        <v>0</v>
      </c>
      <c r="V21" s="38">
        <v>0</v>
      </c>
      <c r="W21" s="37">
        <v>-1</v>
      </c>
      <c r="X21" s="37" t="s">
        <v>1</v>
      </c>
      <c r="Y21" s="159"/>
      <c r="Z21" s="159"/>
      <c r="AA21" s="159"/>
      <c r="AB21" s="148"/>
      <c r="AC21" s="36">
        <f>AC22+AC130+AC140+AC149+AC166+AC179+AC188+AC197</f>
        <v>10139848.330000002</v>
      </c>
      <c r="AD21" s="35"/>
      <c r="AE21" s="34">
        <v>113776</v>
      </c>
      <c r="AF21" s="33">
        <v>6244322.4400000004</v>
      </c>
      <c r="AG21" s="33">
        <v>113776</v>
      </c>
      <c r="AH21" s="33">
        <v>6314702.1100000003</v>
      </c>
      <c r="AI21" s="33">
        <v>113776</v>
      </c>
      <c r="AJ21" s="160"/>
      <c r="AK21" s="160"/>
      <c r="AL21" s="160"/>
      <c r="AM21" s="160"/>
      <c r="AN21" s="18"/>
    </row>
    <row r="22" spans="1:40" ht="12.75" customHeight="1">
      <c r="A22" s="32"/>
      <c r="B22" s="161" t="s">
        <v>114</v>
      </c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45"/>
      <c r="N22" s="37">
        <v>618</v>
      </c>
      <c r="O22" s="45">
        <v>1</v>
      </c>
      <c r="P22" s="44">
        <v>-1</v>
      </c>
      <c r="Q22" s="43" t="s">
        <v>1</v>
      </c>
      <c r="R22" s="42" t="s">
        <v>1</v>
      </c>
      <c r="S22" s="41" t="s">
        <v>1</v>
      </c>
      <c r="T22" s="40" t="s">
        <v>1</v>
      </c>
      <c r="U22" s="39">
        <v>0</v>
      </c>
      <c r="V22" s="38">
        <v>0</v>
      </c>
      <c r="W22" s="37">
        <v>-1</v>
      </c>
      <c r="X22" s="37" t="s">
        <v>1</v>
      </c>
      <c r="Y22" s="159"/>
      <c r="Z22" s="159"/>
      <c r="AA22" s="159"/>
      <c r="AB22" s="148"/>
      <c r="AC22" s="36">
        <f>AC23+AC37+AC62+AC73+AC80</f>
        <v>8999771.0500000007</v>
      </c>
      <c r="AD22" s="35"/>
      <c r="AE22" s="34">
        <v>0</v>
      </c>
      <c r="AF22" s="33">
        <v>5228486.08</v>
      </c>
      <c r="AG22" s="33">
        <v>0</v>
      </c>
      <c r="AH22" s="33">
        <v>5240336.08</v>
      </c>
      <c r="AI22" s="33">
        <v>0</v>
      </c>
      <c r="AJ22" s="160"/>
      <c r="AK22" s="160"/>
      <c r="AL22" s="160"/>
      <c r="AM22" s="160"/>
      <c r="AN22" s="18"/>
    </row>
    <row r="23" spans="1:40" ht="32.25" customHeight="1">
      <c r="A23" s="32"/>
      <c r="B23" s="161" t="s">
        <v>113</v>
      </c>
      <c r="C23" s="161"/>
      <c r="D23" s="161"/>
      <c r="E23" s="161"/>
      <c r="F23" s="161"/>
      <c r="G23" s="161"/>
      <c r="H23" s="161"/>
      <c r="I23" s="161"/>
      <c r="J23" s="161"/>
      <c r="K23" s="161"/>
      <c r="L23" s="161"/>
      <c r="M23" s="145"/>
      <c r="N23" s="37">
        <v>618</v>
      </c>
      <c r="O23" s="45">
        <v>1</v>
      </c>
      <c r="P23" s="44">
        <v>2</v>
      </c>
      <c r="Q23" s="43" t="s">
        <v>1</v>
      </c>
      <c r="R23" s="42" t="s">
        <v>1</v>
      </c>
      <c r="S23" s="41" t="s">
        <v>1</v>
      </c>
      <c r="T23" s="40" t="s">
        <v>1</v>
      </c>
      <c r="U23" s="39">
        <v>0</v>
      </c>
      <c r="V23" s="38">
        <v>0</v>
      </c>
      <c r="W23" s="37">
        <v>-1</v>
      </c>
      <c r="X23" s="37" t="s">
        <v>1</v>
      </c>
      <c r="Y23" s="159"/>
      <c r="Z23" s="159"/>
      <c r="AA23" s="159"/>
      <c r="AB23" s="148"/>
      <c r="AC23" s="36">
        <f>AC24</f>
        <v>1011516.64</v>
      </c>
      <c r="AD23" s="35"/>
      <c r="AE23" s="34">
        <v>0</v>
      </c>
      <c r="AF23" s="33">
        <v>1030000</v>
      </c>
      <c r="AG23" s="33">
        <v>0</v>
      </c>
      <c r="AH23" s="33">
        <v>1030000</v>
      </c>
      <c r="AI23" s="33">
        <v>0</v>
      </c>
      <c r="AJ23" s="160"/>
      <c r="AK23" s="160"/>
      <c r="AL23" s="160"/>
      <c r="AM23" s="160"/>
      <c r="AN23" s="18"/>
    </row>
    <row r="24" spans="1:40" ht="63.75" customHeight="1">
      <c r="A24" s="32"/>
      <c r="B24" s="161" t="s">
        <v>19</v>
      </c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 s="145"/>
      <c r="N24" s="37">
        <v>618</v>
      </c>
      <c r="O24" s="45">
        <v>1</v>
      </c>
      <c r="P24" s="44">
        <v>2</v>
      </c>
      <c r="Q24" s="43" t="s">
        <v>5</v>
      </c>
      <c r="R24" s="42" t="s">
        <v>18</v>
      </c>
      <c r="S24" s="41" t="s">
        <v>16</v>
      </c>
      <c r="T24" s="40" t="s">
        <v>14</v>
      </c>
      <c r="U24" s="39">
        <v>0</v>
      </c>
      <c r="V24" s="38">
        <v>0</v>
      </c>
      <c r="W24" s="37">
        <v>-1</v>
      </c>
      <c r="X24" s="37" t="s">
        <v>1</v>
      </c>
      <c r="Y24" s="159"/>
      <c r="Z24" s="159"/>
      <c r="AA24" s="159"/>
      <c r="AB24" s="148"/>
      <c r="AC24" s="36">
        <f>AC25</f>
        <v>1011516.64</v>
      </c>
      <c r="AD24" s="35"/>
      <c r="AE24" s="34">
        <v>0</v>
      </c>
      <c r="AF24" s="33">
        <v>1030000</v>
      </c>
      <c r="AG24" s="33">
        <v>0</v>
      </c>
      <c r="AH24" s="33">
        <v>1030000</v>
      </c>
      <c r="AI24" s="33">
        <v>0</v>
      </c>
      <c r="AJ24" s="160"/>
      <c r="AK24" s="160"/>
      <c r="AL24" s="160"/>
      <c r="AM24" s="160"/>
      <c r="AN24" s="18"/>
    </row>
    <row r="25" spans="1:40" ht="42.75" customHeight="1">
      <c r="A25" s="32"/>
      <c r="B25" s="161" t="s">
        <v>48</v>
      </c>
      <c r="C25" s="161"/>
      <c r="D25" s="161"/>
      <c r="E25" s="161"/>
      <c r="F25" s="161"/>
      <c r="G25" s="161"/>
      <c r="H25" s="161"/>
      <c r="I25" s="161"/>
      <c r="J25" s="161"/>
      <c r="K25" s="161"/>
      <c r="L25" s="161"/>
      <c r="M25" s="145"/>
      <c r="N25" s="37">
        <v>618</v>
      </c>
      <c r="O25" s="45">
        <v>1</v>
      </c>
      <c r="P25" s="44">
        <v>2</v>
      </c>
      <c r="Q25" s="43" t="s">
        <v>5</v>
      </c>
      <c r="R25" s="42" t="s">
        <v>45</v>
      </c>
      <c r="S25" s="41" t="s">
        <v>16</v>
      </c>
      <c r="T25" s="40" t="s">
        <v>14</v>
      </c>
      <c r="U25" s="39">
        <v>0</v>
      </c>
      <c r="V25" s="38">
        <v>0</v>
      </c>
      <c r="W25" s="37">
        <v>-1</v>
      </c>
      <c r="X25" s="37" t="s">
        <v>1</v>
      </c>
      <c r="Y25" s="159"/>
      <c r="Z25" s="159"/>
      <c r="AA25" s="159"/>
      <c r="AB25" s="148"/>
      <c r="AC25" s="36">
        <f>AC26</f>
        <v>1011516.64</v>
      </c>
      <c r="AD25" s="35"/>
      <c r="AE25" s="34">
        <v>0</v>
      </c>
      <c r="AF25" s="33">
        <v>1030000</v>
      </c>
      <c r="AG25" s="33">
        <v>0</v>
      </c>
      <c r="AH25" s="33">
        <v>1030000</v>
      </c>
      <c r="AI25" s="33">
        <v>0</v>
      </c>
      <c r="AJ25" s="160"/>
      <c r="AK25" s="160"/>
      <c r="AL25" s="160"/>
      <c r="AM25" s="160"/>
      <c r="AN25" s="18"/>
    </row>
    <row r="26" spans="1:40" ht="42.75" customHeight="1">
      <c r="A26" s="32"/>
      <c r="B26" s="161" t="s">
        <v>47</v>
      </c>
      <c r="C26" s="161"/>
      <c r="D26" s="161"/>
      <c r="E26" s="161"/>
      <c r="F26" s="161"/>
      <c r="G26" s="161"/>
      <c r="H26" s="161"/>
      <c r="I26" s="161"/>
      <c r="J26" s="161"/>
      <c r="K26" s="161"/>
      <c r="L26" s="161"/>
      <c r="M26" s="145"/>
      <c r="N26" s="37">
        <v>618</v>
      </c>
      <c r="O26" s="45">
        <v>1</v>
      </c>
      <c r="P26" s="44">
        <v>2</v>
      </c>
      <c r="Q26" s="43" t="s">
        <v>5</v>
      </c>
      <c r="R26" s="42" t="s">
        <v>45</v>
      </c>
      <c r="S26" s="41" t="s">
        <v>33</v>
      </c>
      <c r="T26" s="40" t="s">
        <v>14</v>
      </c>
      <c r="U26" s="39">
        <v>0</v>
      </c>
      <c r="V26" s="38">
        <v>0</v>
      </c>
      <c r="W26" s="37">
        <v>-1</v>
      </c>
      <c r="X26" s="37" t="s">
        <v>1</v>
      </c>
      <c r="Y26" s="159"/>
      <c r="Z26" s="159"/>
      <c r="AA26" s="159"/>
      <c r="AB26" s="148"/>
      <c r="AC26" s="36">
        <f>AC27+AC32</f>
        <v>1011516.64</v>
      </c>
      <c r="AD26" s="35"/>
      <c r="AE26" s="34">
        <v>0</v>
      </c>
      <c r="AF26" s="33">
        <v>1030000</v>
      </c>
      <c r="AG26" s="33">
        <v>0</v>
      </c>
      <c r="AH26" s="33">
        <v>1030000</v>
      </c>
      <c r="AI26" s="33">
        <v>0</v>
      </c>
      <c r="AJ26" s="160"/>
      <c r="AK26" s="160"/>
      <c r="AL26" s="160"/>
      <c r="AM26" s="160"/>
      <c r="AN26" s="18"/>
    </row>
    <row r="27" spans="1:40" ht="32.25" customHeight="1">
      <c r="A27" s="32"/>
      <c r="B27" s="161" t="s">
        <v>110</v>
      </c>
      <c r="C27" s="161"/>
      <c r="D27" s="161"/>
      <c r="E27" s="161"/>
      <c r="F27" s="161"/>
      <c r="G27" s="161"/>
      <c r="H27" s="161"/>
      <c r="I27" s="161"/>
      <c r="J27" s="161"/>
      <c r="K27" s="161"/>
      <c r="L27" s="161"/>
      <c r="M27" s="145"/>
      <c r="N27" s="37">
        <v>618</v>
      </c>
      <c r="O27" s="45">
        <v>1</v>
      </c>
      <c r="P27" s="44">
        <v>2</v>
      </c>
      <c r="Q27" s="43" t="s">
        <v>5</v>
      </c>
      <c r="R27" s="42" t="s">
        <v>45</v>
      </c>
      <c r="S27" s="41" t="s">
        <v>33</v>
      </c>
      <c r="T27" s="40" t="s">
        <v>111</v>
      </c>
      <c r="U27" s="39">
        <v>0</v>
      </c>
      <c r="V27" s="38">
        <v>0</v>
      </c>
      <c r="W27" s="37">
        <v>-1</v>
      </c>
      <c r="X27" s="37" t="s">
        <v>1</v>
      </c>
      <c r="Y27" s="159"/>
      <c r="Z27" s="159"/>
      <c r="AA27" s="159"/>
      <c r="AB27" s="148"/>
      <c r="AC27" s="36">
        <f>AC28</f>
        <v>927391.65</v>
      </c>
      <c r="AD27" s="35"/>
      <c r="AE27" s="34">
        <v>0</v>
      </c>
      <c r="AF27" s="33">
        <v>950000</v>
      </c>
      <c r="AG27" s="33">
        <v>0</v>
      </c>
      <c r="AH27" s="33">
        <v>950000</v>
      </c>
      <c r="AI27" s="33">
        <v>0</v>
      </c>
      <c r="AJ27" s="160"/>
      <c r="AK27" s="160"/>
      <c r="AL27" s="160"/>
      <c r="AM27" s="160"/>
      <c r="AN27" s="18"/>
    </row>
    <row r="28" spans="1:40" ht="53.25" customHeight="1">
      <c r="A28" s="32"/>
      <c r="B28" s="161" t="s">
        <v>68</v>
      </c>
      <c r="C28" s="161"/>
      <c r="D28" s="161"/>
      <c r="E28" s="161"/>
      <c r="F28" s="161"/>
      <c r="G28" s="161"/>
      <c r="H28" s="161"/>
      <c r="I28" s="161"/>
      <c r="J28" s="161"/>
      <c r="K28" s="161"/>
      <c r="L28" s="161"/>
      <c r="M28" s="145"/>
      <c r="N28" s="37">
        <v>618</v>
      </c>
      <c r="O28" s="45">
        <v>1</v>
      </c>
      <c r="P28" s="44">
        <v>2</v>
      </c>
      <c r="Q28" s="43" t="s">
        <v>5</v>
      </c>
      <c r="R28" s="42" t="s">
        <v>45</v>
      </c>
      <c r="S28" s="41" t="s">
        <v>33</v>
      </c>
      <c r="T28" s="40" t="s">
        <v>111</v>
      </c>
      <c r="U28" s="39">
        <v>1</v>
      </c>
      <c r="V28" s="38">
        <v>0</v>
      </c>
      <c r="W28" s="37">
        <v>0</v>
      </c>
      <c r="X28" s="37" t="s">
        <v>67</v>
      </c>
      <c r="Y28" s="159"/>
      <c r="Z28" s="159"/>
      <c r="AA28" s="159"/>
      <c r="AB28" s="148"/>
      <c r="AC28" s="36">
        <f>AC29</f>
        <v>927391.65</v>
      </c>
      <c r="AD28" s="35"/>
      <c r="AE28" s="34">
        <v>0</v>
      </c>
      <c r="AF28" s="33">
        <v>950000</v>
      </c>
      <c r="AG28" s="33">
        <v>0</v>
      </c>
      <c r="AH28" s="33">
        <v>950000</v>
      </c>
      <c r="AI28" s="33">
        <v>0</v>
      </c>
      <c r="AJ28" s="160"/>
      <c r="AK28" s="160"/>
      <c r="AL28" s="160"/>
      <c r="AM28" s="160"/>
      <c r="AN28" s="18"/>
    </row>
    <row r="29" spans="1:40" ht="21.75" customHeight="1">
      <c r="A29" s="32"/>
      <c r="B29" s="161" t="s">
        <v>66</v>
      </c>
      <c r="C29" s="161"/>
      <c r="D29" s="161"/>
      <c r="E29" s="161"/>
      <c r="F29" s="161"/>
      <c r="G29" s="161"/>
      <c r="H29" s="161"/>
      <c r="I29" s="161"/>
      <c r="J29" s="161"/>
      <c r="K29" s="161"/>
      <c r="L29" s="161"/>
      <c r="M29" s="145"/>
      <c r="N29" s="37">
        <v>618</v>
      </c>
      <c r="O29" s="45">
        <v>1</v>
      </c>
      <c r="P29" s="44">
        <v>2</v>
      </c>
      <c r="Q29" s="43" t="s">
        <v>5</v>
      </c>
      <c r="R29" s="42" t="s">
        <v>45</v>
      </c>
      <c r="S29" s="41" t="s">
        <v>33</v>
      </c>
      <c r="T29" s="40" t="s">
        <v>111</v>
      </c>
      <c r="U29" s="39">
        <v>1</v>
      </c>
      <c r="V29" s="38">
        <v>2</v>
      </c>
      <c r="W29" s="37">
        <v>0</v>
      </c>
      <c r="X29" s="37" t="s">
        <v>65</v>
      </c>
      <c r="Y29" s="159"/>
      <c r="Z29" s="159"/>
      <c r="AA29" s="159"/>
      <c r="AB29" s="148"/>
      <c r="AC29" s="36">
        <f>AC30+AC31</f>
        <v>927391.65</v>
      </c>
      <c r="AD29" s="35"/>
      <c r="AE29" s="34">
        <v>0</v>
      </c>
      <c r="AF29" s="33">
        <v>950000</v>
      </c>
      <c r="AG29" s="33">
        <v>0</v>
      </c>
      <c r="AH29" s="33">
        <v>950000</v>
      </c>
      <c r="AI29" s="33">
        <v>0</v>
      </c>
      <c r="AJ29" s="160"/>
      <c r="AK29" s="160"/>
      <c r="AL29" s="160"/>
      <c r="AM29" s="160"/>
      <c r="AN29" s="18"/>
    </row>
    <row r="30" spans="1:40" ht="21.75" customHeight="1">
      <c r="A30" s="32"/>
      <c r="B30" s="161" t="s">
        <v>64</v>
      </c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45"/>
      <c r="N30" s="37">
        <v>618</v>
      </c>
      <c r="O30" s="45">
        <v>1</v>
      </c>
      <c r="P30" s="44">
        <v>2</v>
      </c>
      <c r="Q30" s="43" t="s">
        <v>5</v>
      </c>
      <c r="R30" s="42" t="s">
        <v>45</v>
      </c>
      <c r="S30" s="41" t="s">
        <v>33</v>
      </c>
      <c r="T30" s="40" t="s">
        <v>111</v>
      </c>
      <c r="U30" s="39">
        <v>1</v>
      </c>
      <c r="V30" s="38">
        <v>2</v>
      </c>
      <c r="W30" s="37">
        <v>1</v>
      </c>
      <c r="X30" s="37" t="s">
        <v>63</v>
      </c>
      <c r="Y30" s="159"/>
      <c r="Z30" s="159"/>
      <c r="AA30" s="159"/>
      <c r="AB30" s="148"/>
      <c r="AC30" s="143">
        <f>748623.36+3214.29</f>
        <v>751837.65</v>
      </c>
      <c r="AD30" s="35"/>
      <c r="AE30" s="34">
        <v>0</v>
      </c>
      <c r="AF30" s="33">
        <v>950000</v>
      </c>
      <c r="AG30" s="33">
        <v>0</v>
      </c>
      <c r="AH30" s="33">
        <v>950000</v>
      </c>
      <c r="AI30" s="33">
        <v>0</v>
      </c>
      <c r="AJ30" s="160"/>
      <c r="AK30" s="160"/>
      <c r="AL30" s="160"/>
      <c r="AM30" s="160"/>
      <c r="AN30" s="18"/>
    </row>
    <row r="31" spans="1:40" ht="63.75" customHeight="1">
      <c r="A31" s="32"/>
      <c r="B31" s="161" t="s">
        <v>62</v>
      </c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45"/>
      <c r="N31" s="37">
        <v>618</v>
      </c>
      <c r="O31" s="45">
        <v>1</v>
      </c>
      <c r="P31" s="44">
        <v>2</v>
      </c>
      <c r="Q31" s="43" t="s">
        <v>5</v>
      </c>
      <c r="R31" s="42" t="s">
        <v>45</v>
      </c>
      <c r="S31" s="41" t="s">
        <v>33</v>
      </c>
      <c r="T31" s="40" t="s">
        <v>111</v>
      </c>
      <c r="U31" s="39">
        <v>1</v>
      </c>
      <c r="V31" s="38">
        <v>2</v>
      </c>
      <c r="W31" s="37">
        <v>9</v>
      </c>
      <c r="X31" s="37" t="s">
        <v>60</v>
      </c>
      <c r="Y31" s="159"/>
      <c r="Z31" s="159"/>
      <c r="AA31" s="159"/>
      <c r="AB31" s="148"/>
      <c r="AC31" s="36">
        <v>175554</v>
      </c>
      <c r="AD31" s="35"/>
      <c r="AE31" s="34">
        <v>0</v>
      </c>
      <c r="AF31" s="33">
        <v>0</v>
      </c>
      <c r="AG31" s="33">
        <v>0</v>
      </c>
      <c r="AH31" s="33">
        <v>0</v>
      </c>
      <c r="AI31" s="33">
        <v>0</v>
      </c>
      <c r="AJ31" s="160"/>
      <c r="AK31" s="160"/>
      <c r="AL31" s="160"/>
      <c r="AM31" s="160"/>
      <c r="AN31" s="18"/>
    </row>
    <row r="32" spans="1:40" ht="32.25" customHeight="1">
      <c r="A32" s="32"/>
      <c r="B32" s="161" t="s">
        <v>110</v>
      </c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45"/>
      <c r="N32" s="37">
        <v>618</v>
      </c>
      <c r="O32" s="45">
        <v>1</v>
      </c>
      <c r="P32" s="44">
        <v>2</v>
      </c>
      <c r="Q32" s="43" t="s">
        <v>5</v>
      </c>
      <c r="R32" s="42" t="s">
        <v>45</v>
      </c>
      <c r="S32" s="41" t="s">
        <v>33</v>
      </c>
      <c r="T32" s="40" t="s">
        <v>105</v>
      </c>
      <c r="U32" s="39">
        <v>0</v>
      </c>
      <c r="V32" s="38">
        <v>0</v>
      </c>
      <c r="W32" s="37">
        <v>-1</v>
      </c>
      <c r="X32" s="37" t="s">
        <v>1</v>
      </c>
      <c r="Y32" s="159"/>
      <c r="Z32" s="159"/>
      <c r="AA32" s="159"/>
      <c r="AB32" s="148"/>
      <c r="AC32" s="36">
        <f>AC33</f>
        <v>84124.99</v>
      </c>
      <c r="AD32" s="35"/>
      <c r="AE32" s="34">
        <v>0</v>
      </c>
      <c r="AF32" s="33">
        <v>80000</v>
      </c>
      <c r="AG32" s="33">
        <v>0</v>
      </c>
      <c r="AH32" s="33">
        <v>80000</v>
      </c>
      <c r="AI32" s="33">
        <v>0</v>
      </c>
      <c r="AJ32" s="160"/>
      <c r="AK32" s="160"/>
      <c r="AL32" s="160"/>
      <c r="AM32" s="160"/>
      <c r="AN32" s="18"/>
    </row>
    <row r="33" spans="1:40" ht="53.25" customHeight="1">
      <c r="A33" s="32"/>
      <c r="B33" s="161" t="s">
        <v>68</v>
      </c>
      <c r="C33" s="161"/>
      <c r="D33" s="161"/>
      <c r="E33" s="161"/>
      <c r="F33" s="161"/>
      <c r="G33" s="161"/>
      <c r="H33" s="161"/>
      <c r="I33" s="161"/>
      <c r="J33" s="161"/>
      <c r="K33" s="161"/>
      <c r="L33" s="161"/>
      <c r="M33" s="145"/>
      <c r="N33" s="37">
        <v>618</v>
      </c>
      <c r="O33" s="45">
        <v>1</v>
      </c>
      <c r="P33" s="44">
        <v>2</v>
      </c>
      <c r="Q33" s="43" t="s">
        <v>5</v>
      </c>
      <c r="R33" s="42" t="s">
        <v>45</v>
      </c>
      <c r="S33" s="41" t="s">
        <v>33</v>
      </c>
      <c r="T33" s="40" t="s">
        <v>105</v>
      </c>
      <c r="U33" s="39">
        <v>1</v>
      </c>
      <c r="V33" s="38">
        <v>0</v>
      </c>
      <c r="W33" s="37">
        <v>0</v>
      </c>
      <c r="X33" s="37" t="s">
        <v>67</v>
      </c>
      <c r="Y33" s="159"/>
      <c r="Z33" s="159"/>
      <c r="AA33" s="159"/>
      <c r="AB33" s="148"/>
      <c r="AC33" s="36">
        <f>AC34</f>
        <v>84124.99</v>
      </c>
      <c r="AD33" s="35"/>
      <c r="AE33" s="34">
        <v>0</v>
      </c>
      <c r="AF33" s="33">
        <v>80000</v>
      </c>
      <c r="AG33" s="33">
        <v>0</v>
      </c>
      <c r="AH33" s="33">
        <v>80000</v>
      </c>
      <c r="AI33" s="33">
        <v>0</v>
      </c>
      <c r="AJ33" s="160"/>
      <c r="AK33" s="160"/>
      <c r="AL33" s="160"/>
      <c r="AM33" s="160"/>
      <c r="AN33" s="18"/>
    </row>
    <row r="34" spans="1:40" ht="21.75" customHeight="1">
      <c r="A34" s="32"/>
      <c r="B34" s="161" t="s">
        <v>66</v>
      </c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45"/>
      <c r="N34" s="37">
        <v>618</v>
      </c>
      <c r="O34" s="45">
        <v>1</v>
      </c>
      <c r="P34" s="44">
        <v>2</v>
      </c>
      <c r="Q34" s="43" t="s">
        <v>5</v>
      </c>
      <c r="R34" s="42" t="s">
        <v>45</v>
      </c>
      <c r="S34" s="41" t="s">
        <v>33</v>
      </c>
      <c r="T34" s="40" t="s">
        <v>105</v>
      </c>
      <c r="U34" s="39">
        <v>1</v>
      </c>
      <c r="V34" s="38">
        <v>2</v>
      </c>
      <c r="W34" s="37">
        <v>0</v>
      </c>
      <c r="X34" s="37" t="s">
        <v>65</v>
      </c>
      <c r="Y34" s="159"/>
      <c r="Z34" s="159"/>
      <c r="AA34" s="159"/>
      <c r="AB34" s="148"/>
      <c r="AC34" s="36">
        <f>AC35+AC36</f>
        <v>84124.99</v>
      </c>
      <c r="AD34" s="35"/>
      <c r="AE34" s="34">
        <v>0</v>
      </c>
      <c r="AF34" s="33">
        <v>80000</v>
      </c>
      <c r="AG34" s="33">
        <v>0</v>
      </c>
      <c r="AH34" s="33">
        <v>80000</v>
      </c>
      <c r="AI34" s="33">
        <v>0</v>
      </c>
      <c r="AJ34" s="160"/>
      <c r="AK34" s="160"/>
      <c r="AL34" s="160"/>
      <c r="AM34" s="160"/>
      <c r="AN34" s="18"/>
    </row>
    <row r="35" spans="1:40" ht="21.75" customHeight="1">
      <c r="A35" s="32"/>
      <c r="B35" s="161" t="s">
        <v>64</v>
      </c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45"/>
      <c r="N35" s="37">
        <v>618</v>
      </c>
      <c r="O35" s="45">
        <v>1</v>
      </c>
      <c r="P35" s="44">
        <v>2</v>
      </c>
      <c r="Q35" s="43" t="s">
        <v>5</v>
      </c>
      <c r="R35" s="42" t="s">
        <v>45</v>
      </c>
      <c r="S35" s="41" t="s">
        <v>33</v>
      </c>
      <c r="T35" s="40" t="s">
        <v>105</v>
      </c>
      <c r="U35" s="39">
        <v>1</v>
      </c>
      <c r="V35" s="38">
        <v>2</v>
      </c>
      <c r="W35" s="37">
        <v>1</v>
      </c>
      <c r="X35" s="37" t="s">
        <v>63</v>
      </c>
      <c r="Y35" s="159"/>
      <c r="Z35" s="159"/>
      <c r="AA35" s="159"/>
      <c r="AB35" s="148"/>
      <c r="AC35" s="36">
        <v>26550.99</v>
      </c>
      <c r="AD35" s="35"/>
      <c r="AE35" s="34">
        <v>0</v>
      </c>
      <c r="AF35" s="33">
        <v>0</v>
      </c>
      <c r="AG35" s="33">
        <v>0</v>
      </c>
      <c r="AH35" s="33">
        <v>0</v>
      </c>
      <c r="AI35" s="33">
        <v>0</v>
      </c>
      <c r="AJ35" s="160"/>
      <c r="AK35" s="160"/>
      <c r="AL35" s="160"/>
      <c r="AM35" s="160"/>
      <c r="AN35" s="18"/>
    </row>
    <row r="36" spans="1:40" ht="63.75" customHeight="1">
      <c r="A36" s="32"/>
      <c r="B36" s="161" t="s">
        <v>62</v>
      </c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45"/>
      <c r="N36" s="37">
        <v>618</v>
      </c>
      <c r="O36" s="45">
        <v>1</v>
      </c>
      <c r="P36" s="44">
        <v>2</v>
      </c>
      <c r="Q36" s="43" t="s">
        <v>5</v>
      </c>
      <c r="R36" s="42" t="s">
        <v>45</v>
      </c>
      <c r="S36" s="41" t="s">
        <v>33</v>
      </c>
      <c r="T36" s="40" t="s">
        <v>105</v>
      </c>
      <c r="U36" s="39">
        <v>1</v>
      </c>
      <c r="V36" s="38">
        <v>2</v>
      </c>
      <c r="W36" s="37">
        <v>9</v>
      </c>
      <c r="X36" s="37" t="s">
        <v>60</v>
      </c>
      <c r="Y36" s="159"/>
      <c r="Z36" s="159"/>
      <c r="AA36" s="159"/>
      <c r="AB36" s="148"/>
      <c r="AC36" s="143">
        <f>76426-18852</f>
        <v>57574</v>
      </c>
      <c r="AD36" s="35"/>
      <c r="AE36" s="34">
        <v>0</v>
      </c>
      <c r="AF36" s="33">
        <v>80000</v>
      </c>
      <c r="AG36" s="33">
        <v>0</v>
      </c>
      <c r="AH36" s="33">
        <v>80000</v>
      </c>
      <c r="AI36" s="33">
        <v>0</v>
      </c>
      <c r="AJ36" s="160"/>
      <c r="AK36" s="160"/>
      <c r="AL36" s="160"/>
      <c r="AM36" s="160"/>
      <c r="AN36" s="18"/>
    </row>
    <row r="37" spans="1:40" ht="42.75" customHeight="1">
      <c r="A37" s="32"/>
      <c r="B37" s="161" t="s">
        <v>112</v>
      </c>
      <c r="C37" s="161"/>
      <c r="D37" s="161"/>
      <c r="E37" s="161"/>
      <c r="F37" s="161"/>
      <c r="G37" s="161"/>
      <c r="H37" s="161"/>
      <c r="I37" s="161"/>
      <c r="J37" s="161"/>
      <c r="K37" s="161"/>
      <c r="L37" s="161"/>
      <c r="M37" s="145"/>
      <c r="N37" s="37">
        <v>618</v>
      </c>
      <c r="O37" s="45">
        <v>1</v>
      </c>
      <c r="P37" s="44">
        <v>4</v>
      </c>
      <c r="Q37" s="43" t="s">
        <v>1</v>
      </c>
      <c r="R37" s="42" t="s">
        <v>1</v>
      </c>
      <c r="S37" s="41" t="s">
        <v>1</v>
      </c>
      <c r="T37" s="40" t="s">
        <v>1</v>
      </c>
      <c r="U37" s="39">
        <v>0</v>
      </c>
      <c r="V37" s="38">
        <v>0</v>
      </c>
      <c r="W37" s="37">
        <v>-1</v>
      </c>
      <c r="X37" s="37" t="s">
        <v>1</v>
      </c>
      <c r="Y37" s="159"/>
      <c r="Z37" s="159"/>
      <c r="AA37" s="159"/>
      <c r="AB37" s="148"/>
      <c r="AC37" s="36">
        <f>AC38</f>
        <v>945594.48</v>
      </c>
      <c r="AD37" s="35"/>
      <c r="AE37" s="34">
        <v>0</v>
      </c>
      <c r="AF37" s="33">
        <v>1033300</v>
      </c>
      <c r="AG37" s="33">
        <v>0</v>
      </c>
      <c r="AH37" s="33">
        <v>1010000</v>
      </c>
      <c r="AI37" s="33">
        <v>0</v>
      </c>
      <c r="AJ37" s="160"/>
      <c r="AK37" s="160"/>
      <c r="AL37" s="160"/>
      <c r="AM37" s="160"/>
      <c r="AN37" s="18"/>
    </row>
    <row r="38" spans="1:40" ht="63.75" customHeight="1">
      <c r="A38" s="32"/>
      <c r="B38" s="161" t="s">
        <v>19</v>
      </c>
      <c r="C38" s="161"/>
      <c r="D38" s="161"/>
      <c r="E38" s="161"/>
      <c r="F38" s="161"/>
      <c r="G38" s="161"/>
      <c r="H38" s="161"/>
      <c r="I38" s="161"/>
      <c r="J38" s="161"/>
      <c r="K38" s="161"/>
      <c r="L38" s="161"/>
      <c r="M38" s="145"/>
      <c r="N38" s="37">
        <v>618</v>
      </c>
      <c r="O38" s="45">
        <v>1</v>
      </c>
      <c r="P38" s="44">
        <v>4</v>
      </c>
      <c r="Q38" s="43" t="s">
        <v>5</v>
      </c>
      <c r="R38" s="42" t="s">
        <v>18</v>
      </c>
      <c r="S38" s="41" t="s">
        <v>16</v>
      </c>
      <c r="T38" s="40" t="s">
        <v>14</v>
      </c>
      <c r="U38" s="39">
        <v>0</v>
      </c>
      <c r="V38" s="38">
        <v>0</v>
      </c>
      <c r="W38" s="37">
        <v>-1</v>
      </c>
      <c r="X38" s="37" t="s">
        <v>1</v>
      </c>
      <c r="Y38" s="159"/>
      <c r="Z38" s="159"/>
      <c r="AA38" s="159"/>
      <c r="AB38" s="148"/>
      <c r="AC38" s="36">
        <f>AC39+AC57</f>
        <v>945594.48</v>
      </c>
      <c r="AD38" s="35"/>
      <c r="AE38" s="34">
        <v>0</v>
      </c>
      <c r="AF38" s="33">
        <v>1033300</v>
      </c>
      <c r="AG38" s="33">
        <v>0</v>
      </c>
      <c r="AH38" s="33">
        <v>1010000</v>
      </c>
      <c r="AI38" s="33">
        <v>0</v>
      </c>
      <c r="AJ38" s="160"/>
      <c r="AK38" s="160"/>
      <c r="AL38" s="160"/>
      <c r="AM38" s="160"/>
      <c r="AN38" s="18"/>
    </row>
    <row r="39" spans="1:40" ht="42.75" customHeight="1">
      <c r="A39" s="32"/>
      <c r="B39" s="161" t="s">
        <v>48</v>
      </c>
      <c r="C39" s="161"/>
      <c r="D39" s="161"/>
      <c r="E39" s="161"/>
      <c r="F39" s="161"/>
      <c r="G39" s="161"/>
      <c r="H39" s="161"/>
      <c r="I39" s="161"/>
      <c r="J39" s="161"/>
      <c r="K39" s="161"/>
      <c r="L39" s="161"/>
      <c r="M39" s="145"/>
      <c r="N39" s="37">
        <v>618</v>
      </c>
      <c r="O39" s="45">
        <v>1</v>
      </c>
      <c r="P39" s="44">
        <v>4</v>
      </c>
      <c r="Q39" s="43" t="s">
        <v>5</v>
      </c>
      <c r="R39" s="42" t="s">
        <v>45</v>
      </c>
      <c r="S39" s="41" t="s">
        <v>16</v>
      </c>
      <c r="T39" s="40" t="s">
        <v>14</v>
      </c>
      <c r="U39" s="39">
        <v>0</v>
      </c>
      <c r="V39" s="38">
        <v>0</v>
      </c>
      <c r="W39" s="37">
        <v>-1</v>
      </c>
      <c r="X39" s="37" t="s">
        <v>1</v>
      </c>
      <c r="Y39" s="159"/>
      <c r="Z39" s="159"/>
      <c r="AA39" s="159"/>
      <c r="AB39" s="148"/>
      <c r="AC39" s="36">
        <f>AC40</f>
        <v>921294.48</v>
      </c>
      <c r="AD39" s="35"/>
      <c r="AE39" s="34">
        <v>0</v>
      </c>
      <c r="AF39" s="33">
        <v>1010000</v>
      </c>
      <c r="AG39" s="33">
        <v>0</v>
      </c>
      <c r="AH39" s="33">
        <v>1010000</v>
      </c>
      <c r="AI39" s="33">
        <v>0</v>
      </c>
      <c r="AJ39" s="160"/>
      <c r="AK39" s="160"/>
      <c r="AL39" s="160"/>
      <c r="AM39" s="160"/>
      <c r="AN39" s="18"/>
    </row>
    <row r="40" spans="1:40" ht="42.75" customHeight="1">
      <c r="A40" s="32"/>
      <c r="B40" s="161" t="s">
        <v>47</v>
      </c>
      <c r="C40" s="161"/>
      <c r="D40" s="161"/>
      <c r="E40" s="161"/>
      <c r="F40" s="161"/>
      <c r="G40" s="161"/>
      <c r="H40" s="161"/>
      <c r="I40" s="161"/>
      <c r="J40" s="161"/>
      <c r="K40" s="161"/>
      <c r="L40" s="161"/>
      <c r="M40" s="145"/>
      <c r="N40" s="37">
        <v>618</v>
      </c>
      <c r="O40" s="45">
        <v>1</v>
      </c>
      <c r="P40" s="44">
        <v>4</v>
      </c>
      <c r="Q40" s="43" t="s">
        <v>5</v>
      </c>
      <c r="R40" s="42" t="s">
        <v>45</v>
      </c>
      <c r="S40" s="41" t="s">
        <v>33</v>
      </c>
      <c r="T40" s="40" t="s">
        <v>14</v>
      </c>
      <c r="U40" s="39">
        <v>0</v>
      </c>
      <c r="V40" s="38">
        <v>0</v>
      </c>
      <c r="W40" s="37">
        <v>-1</v>
      </c>
      <c r="X40" s="37" t="s">
        <v>1</v>
      </c>
      <c r="Y40" s="159"/>
      <c r="Z40" s="159"/>
      <c r="AA40" s="159"/>
      <c r="AB40" s="148"/>
      <c r="AC40" s="36">
        <f>AC41+AC46</f>
        <v>921294.48</v>
      </c>
      <c r="AD40" s="35"/>
      <c r="AE40" s="34">
        <v>0</v>
      </c>
      <c r="AF40" s="33">
        <v>1010000</v>
      </c>
      <c r="AG40" s="33">
        <v>0</v>
      </c>
      <c r="AH40" s="33">
        <v>1010000</v>
      </c>
      <c r="AI40" s="33">
        <v>0</v>
      </c>
      <c r="AJ40" s="160"/>
      <c r="AK40" s="160"/>
      <c r="AL40" s="160"/>
      <c r="AM40" s="160"/>
      <c r="AN40" s="18"/>
    </row>
    <row r="41" spans="1:40" ht="32.25" customHeight="1">
      <c r="A41" s="32"/>
      <c r="B41" s="161" t="s">
        <v>110</v>
      </c>
      <c r="C41" s="161"/>
      <c r="D41" s="161"/>
      <c r="E41" s="161"/>
      <c r="F41" s="161"/>
      <c r="G41" s="161"/>
      <c r="H41" s="161"/>
      <c r="I41" s="161"/>
      <c r="J41" s="161"/>
      <c r="K41" s="161"/>
      <c r="L41" s="161"/>
      <c r="M41" s="145"/>
      <c r="N41" s="37">
        <v>618</v>
      </c>
      <c r="O41" s="45">
        <v>1</v>
      </c>
      <c r="P41" s="44">
        <v>4</v>
      </c>
      <c r="Q41" s="43" t="s">
        <v>5</v>
      </c>
      <c r="R41" s="42" t="s">
        <v>45</v>
      </c>
      <c r="S41" s="41" t="s">
        <v>33</v>
      </c>
      <c r="T41" s="40" t="s">
        <v>111</v>
      </c>
      <c r="U41" s="39">
        <v>0</v>
      </c>
      <c r="V41" s="38">
        <v>0</v>
      </c>
      <c r="W41" s="37">
        <v>-1</v>
      </c>
      <c r="X41" s="37" t="s">
        <v>1</v>
      </c>
      <c r="Y41" s="159"/>
      <c r="Z41" s="159"/>
      <c r="AA41" s="159"/>
      <c r="AB41" s="148"/>
      <c r="AC41" s="36">
        <f>AC42</f>
        <v>864871.48</v>
      </c>
      <c r="AD41" s="35"/>
      <c r="AE41" s="34">
        <v>0</v>
      </c>
      <c r="AF41" s="33">
        <v>870000</v>
      </c>
      <c r="AG41" s="33">
        <v>0</v>
      </c>
      <c r="AH41" s="33">
        <v>870000</v>
      </c>
      <c r="AI41" s="33">
        <v>0</v>
      </c>
      <c r="AJ41" s="160"/>
      <c r="AK41" s="160"/>
      <c r="AL41" s="160"/>
      <c r="AM41" s="160"/>
      <c r="AN41" s="18"/>
    </row>
    <row r="42" spans="1:40" ht="53.25" customHeight="1">
      <c r="A42" s="32"/>
      <c r="B42" s="161" t="s">
        <v>68</v>
      </c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45"/>
      <c r="N42" s="37">
        <v>618</v>
      </c>
      <c r="O42" s="45">
        <v>1</v>
      </c>
      <c r="P42" s="44">
        <v>4</v>
      </c>
      <c r="Q42" s="43" t="s">
        <v>5</v>
      </c>
      <c r="R42" s="42" t="s">
        <v>45</v>
      </c>
      <c r="S42" s="41" t="s">
        <v>33</v>
      </c>
      <c r="T42" s="40" t="s">
        <v>111</v>
      </c>
      <c r="U42" s="39">
        <v>1</v>
      </c>
      <c r="V42" s="38">
        <v>0</v>
      </c>
      <c r="W42" s="37">
        <v>0</v>
      </c>
      <c r="X42" s="37" t="s">
        <v>67</v>
      </c>
      <c r="Y42" s="159"/>
      <c r="Z42" s="159"/>
      <c r="AA42" s="159"/>
      <c r="AB42" s="148"/>
      <c r="AC42" s="36">
        <f>AC43</f>
        <v>864871.48</v>
      </c>
      <c r="AD42" s="35"/>
      <c r="AE42" s="34">
        <v>0</v>
      </c>
      <c r="AF42" s="33">
        <v>870000</v>
      </c>
      <c r="AG42" s="33">
        <v>0</v>
      </c>
      <c r="AH42" s="33">
        <v>870000</v>
      </c>
      <c r="AI42" s="33">
        <v>0</v>
      </c>
      <c r="AJ42" s="160"/>
      <c r="AK42" s="160"/>
      <c r="AL42" s="160"/>
      <c r="AM42" s="160"/>
      <c r="AN42" s="18"/>
    </row>
    <row r="43" spans="1:40" ht="21.75" customHeight="1">
      <c r="A43" s="32"/>
      <c r="B43" s="161" t="s">
        <v>66</v>
      </c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45"/>
      <c r="N43" s="37">
        <v>618</v>
      </c>
      <c r="O43" s="45">
        <v>1</v>
      </c>
      <c r="P43" s="44">
        <v>4</v>
      </c>
      <c r="Q43" s="43" t="s">
        <v>5</v>
      </c>
      <c r="R43" s="42" t="s">
        <v>45</v>
      </c>
      <c r="S43" s="41" t="s">
        <v>33</v>
      </c>
      <c r="T43" s="40" t="s">
        <v>111</v>
      </c>
      <c r="U43" s="39">
        <v>1</v>
      </c>
      <c r="V43" s="38">
        <v>2</v>
      </c>
      <c r="W43" s="37">
        <v>0</v>
      </c>
      <c r="X43" s="37" t="s">
        <v>65</v>
      </c>
      <c r="Y43" s="159"/>
      <c r="Z43" s="159"/>
      <c r="AA43" s="159"/>
      <c r="AB43" s="148"/>
      <c r="AC43" s="36">
        <f>AC44+AC45</f>
        <v>864871.48</v>
      </c>
      <c r="AD43" s="35"/>
      <c r="AE43" s="34">
        <v>0</v>
      </c>
      <c r="AF43" s="33">
        <v>870000</v>
      </c>
      <c r="AG43" s="33">
        <v>0</v>
      </c>
      <c r="AH43" s="33">
        <v>870000</v>
      </c>
      <c r="AI43" s="33">
        <v>0</v>
      </c>
      <c r="AJ43" s="160"/>
      <c r="AK43" s="160"/>
      <c r="AL43" s="160"/>
      <c r="AM43" s="160"/>
      <c r="AN43" s="18"/>
    </row>
    <row r="44" spans="1:40" ht="21.75" customHeight="1">
      <c r="A44" s="32"/>
      <c r="B44" s="161" t="s">
        <v>64</v>
      </c>
      <c r="C44" s="161"/>
      <c r="D44" s="161"/>
      <c r="E44" s="161"/>
      <c r="F44" s="161"/>
      <c r="G44" s="161"/>
      <c r="H44" s="161"/>
      <c r="I44" s="161"/>
      <c r="J44" s="161"/>
      <c r="K44" s="161"/>
      <c r="L44" s="161"/>
      <c r="M44" s="145"/>
      <c r="N44" s="37">
        <v>618</v>
      </c>
      <c r="O44" s="45">
        <v>1</v>
      </c>
      <c r="P44" s="44">
        <v>4</v>
      </c>
      <c r="Q44" s="43" t="s">
        <v>5</v>
      </c>
      <c r="R44" s="42" t="s">
        <v>45</v>
      </c>
      <c r="S44" s="41" t="s">
        <v>33</v>
      </c>
      <c r="T44" s="40" t="s">
        <v>111</v>
      </c>
      <c r="U44" s="39">
        <v>1</v>
      </c>
      <c r="V44" s="38">
        <v>2</v>
      </c>
      <c r="W44" s="37">
        <v>1</v>
      </c>
      <c r="X44" s="37" t="s">
        <v>63</v>
      </c>
      <c r="Y44" s="159"/>
      <c r="Z44" s="159"/>
      <c r="AA44" s="159"/>
      <c r="AB44" s="148"/>
      <c r="AC44" s="143">
        <f>683609.92-487.63</f>
        <v>683122.29</v>
      </c>
      <c r="AD44" s="35"/>
      <c r="AE44" s="34">
        <v>0</v>
      </c>
      <c r="AF44" s="33">
        <v>870000</v>
      </c>
      <c r="AG44" s="33">
        <v>0</v>
      </c>
      <c r="AH44" s="33">
        <v>870000</v>
      </c>
      <c r="AI44" s="33">
        <v>0</v>
      </c>
      <c r="AJ44" s="160"/>
      <c r="AK44" s="160"/>
      <c r="AL44" s="160"/>
      <c r="AM44" s="160"/>
      <c r="AN44" s="18"/>
    </row>
    <row r="45" spans="1:40" ht="63.75" customHeight="1">
      <c r="A45" s="32"/>
      <c r="B45" s="161" t="s">
        <v>62</v>
      </c>
      <c r="C45" s="161"/>
      <c r="D45" s="161"/>
      <c r="E45" s="161"/>
      <c r="F45" s="161"/>
      <c r="G45" s="161"/>
      <c r="H45" s="161"/>
      <c r="I45" s="161"/>
      <c r="J45" s="161"/>
      <c r="K45" s="161"/>
      <c r="L45" s="161"/>
      <c r="M45" s="145"/>
      <c r="N45" s="37">
        <v>618</v>
      </c>
      <c r="O45" s="45">
        <v>1</v>
      </c>
      <c r="P45" s="44">
        <v>4</v>
      </c>
      <c r="Q45" s="43" t="s">
        <v>5</v>
      </c>
      <c r="R45" s="42" t="s">
        <v>45</v>
      </c>
      <c r="S45" s="41" t="s">
        <v>33</v>
      </c>
      <c r="T45" s="40" t="s">
        <v>111</v>
      </c>
      <c r="U45" s="39">
        <v>1</v>
      </c>
      <c r="V45" s="38">
        <v>2</v>
      </c>
      <c r="W45" s="37">
        <v>9</v>
      </c>
      <c r="X45" s="37" t="s">
        <v>60</v>
      </c>
      <c r="Y45" s="159"/>
      <c r="Z45" s="159"/>
      <c r="AA45" s="159"/>
      <c r="AB45" s="148"/>
      <c r="AC45" s="36">
        <v>181749.19</v>
      </c>
      <c r="AD45" s="35"/>
      <c r="AE45" s="34">
        <v>0</v>
      </c>
      <c r="AF45" s="33">
        <v>0</v>
      </c>
      <c r="AG45" s="33">
        <v>0</v>
      </c>
      <c r="AH45" s="33">
        <v>0</v>
      </c>
      <c r="AI45" s="33">
        <v>0</v>
      </c>
      <c r="AJ45" s="160"/>
      <c r="AK45" s="160"/>
      <c r="AL45" s="160"/>
      <c r="AM45" s="160"/>
      <c r="AN45" s="18"/>
    </row>
    <row r="46" spans="1:40" ht="32.25" customHeight="1">
      <c r="A46" s="32"/>
      <c r="B46" s="161" t="s">
        <v>110</v>
      </c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45"/>
      <c r="N46" s="37">
        <v>618</v>
      </c>
      <c r="O46" s="45">
        <v>1</v>
      </c>
      <c r="P46" s="44">
        <v>4</v>
      </c>
      <c r="Q46" s="43" t="s">
        <v>5</v>
      </c>
      <c r="R46" s="42" t="s">
        <v>45</v>
      </c>
      <c r="S46" s="41" t="s">
        <v>33</v>
      </c>
      <c r="T46" s="40" t="s">
        <v>105</v>
      </c>
      <c r="U46" s="39">
        <v>0</v>
      </c>
      <c r="V46" s="38">
        <v>0</v>
      </c>
      <c r="W46" s="37">
        <v>-1</v>
      </c>
      <c r="X46" s="37" t="s">
        <v>1</v>
      </c>
      <c r="Y46" s="159"/>
      <c r="Z46" s="159"/>
      <c r="AA46" s="159"/>
      <c r="AB46" s="148"/>
      <c r="AC46" s="36">
        <f>AC47+AC51+AC54</f>
        <v>56423</v>
      </c>
      <c r="AD46" s="35"/>
      <c r="AE46" s="34">
        <v>0</v>
      </c>
      <c r="AF46" s="33">
        <v>140000</v>
      </c>
      <c r="AG46" s="33">
        <v>0</v>
      </c>
      <c r="AH46" s="33">
        <v>140000</v>
      </c>
      <c r="AI46" s="33">
        <v>0</v>
      </c>
      <c r="AJ46" s="160"/>
      <c r="AK46" s="160"/>
      <c r="AL46" s="160"/>
      <c r="AM46" s="160"/>
      <c r="AN46" s="18"/>
    </row>
    <row r="47" spans="1:40" ht="53.25" customHeight="1">
      <c r="A47" s="32"/>
      <c r="B47" s="161" t="s">
        <v>68</v>
      </c>
      <c r="C47" s="161"/>
      <c r="D47" s="161"/>
      <c r="E47" s="161"/>
      <c r="F47" s="161"/>
      <c r="G47" s="161"/>
      <c r="H47" s="161"/>
      <c r="I47" s="161"/>
      <c r="J47" s="161"/>
      <c r="K47" s="161"/>
      <c r="L47" s="161"/>
      <c r="M47" s="145"/>
      <c r="N47" s="37">
        <v>618</v>
      </c>
      <c r="O47" s="45">
        <v>1</v>
      </c>
      <c r="P47" s="44">
        <v>4</v>
      </c>
      <c r="Q47" s="43" t="s">
        <v>5</v>
      </c>
      <c r="R47" s="42" t="s">
        <v>45</v>
      </c>
      <c r="S47" s="41" t="s">
        <v>33</v>
      </c>
      <c r="T47" s="40" t="s">
        <v>105</v>
      </c>
      <c r="U47" s="39">
        <v>1</v>
      </c>
      <c r="V47" s="38">
        <v>0</v>
      </c>
      <c r="W47" s="37">
        <v>0</v>
      </c>
      <c r="X47" s="37" t="s">
        <v>67</v>
      </c>
      <c r="Y47" s="159"/>
      <c r="Z47" s="159"/>
      <c r="AA47" s="159"/>
      <c r="AB47" s="148"/>
      <c r="AC47" s="36">
        <f>AC48</f>
        <v>46205</v>
      </c>
      <c r="AD47" s="35"/>
      <c r="AE47" s="34">
        <v>0</v>
      </c>
      <c r="AF47" s="33">
        <v>120000</v>
      </c>
      <c r="AG47" s="33">
        <v>0</v>
      </c>
      <c r="AH47" s="33">
        <v>120000</v>
      </c>
      <c r="AI47" s="33">
        <v>0</v>
      </c>
      <c r="AJ47" s="160"/>
      <c r="AK47" s="160"/>
      <c r="AL47" s="160"/>
      <c r="AM47" s="160"/>
      <c r="AN47" s="18"/>
    </row>
    <row r="48" spans="1:40" ht="21.75" customHeight="1">
      <c r="A48" s="32"/>
      <c r="B48" s="161" t="s">
        <v>66</v>
      </c>
      <c r="C48" s="161"/>
      <c r="D48" s="161"/>
      <c r="E48" s="161"/>
      <c r="F48" s="161"/>
      <c r="G48" s="161"/>
      <c r="H48" s="161"/>
      <c r="I48" s="161"/>
      <c r="J48" s="161"/>
      <c r="K48" s="161"/>
      <c r="L48" s="161"/>
      <c r="M48" s="145"/>
      <c r="N48" s="37">
        <v>618</v>
      </c>
      <c r="O48" s="45">
        <v>1</v>
      </c>
      <c r="P48" s="44">
        <v>4</v>
      </c>
      <c r="Q48" s="43" t="s">
        <v>5</v>
      </c>
      <c r="R48" s="42" t="s">
        <v>45</v>
      </c>
      <c r="S48" s="41" t="s">
        <v>33</v>
      </c>
      <c r="T48" s="40" t="s">
        <v>105</v>
      </c>
      <c r="U48" s="39">
        <v>1</v>
      </c>
      <c r="V48" s="38">
        <v>2</v>
      </c>
      <c r="W48" s="37">
        <v>0</v>
      </c>
      <c r="X48" s="37" t="s">
        <v>65</v>
      </c>
      <c r="Y48" s="159"/>
      <c r="Z48" s="159"/>
      <c r="AA48" s="159"/>
      <c r="AB48" s="148"/>
      <c r="AC48" s="36">
        <f>AC49+AC50</f>
        <v>46205</v>
      </c>
      <c r="AD48" s="35"/>
      <c r="AE48" s="34">
        <v>0</v>
      </c>
      <c r="AF48" s="33">
        <v>120000</v>
      </c>
      <c r="AG48" s="33">
        <v>0</v>
      </c>
      <c r="AH48" s="33">
        <v>120000</v>
      </c>
      <c r="AI48" s="33">
        <v>0</v>
      </c>
      <c r="AJ48" s="160"/>
      <c r="AK48" s="160"/>
      <c r="AL48" s="160"/>
      <c r="AM48" s="160"/>
      <c r="AN48" s="18"/>
    </row>
    <row r="49" spans="1:40" ht="21.75" customHeight="1">
      <c r="A49" s="32"/>
      <c r="B49" s="161" t="s">
        <v>64</v>
      </c>
      <c r="C49" s="161"/>
      <c r="D49" s="161"/>
      <c r="E49" s="161"/>
      <c r="F49" s="161"/>
      <c r="G49" s="161"/>
      <c r="H49" s="161"/>
      <c r="I49" s="161"/>
      <c r="J49" s="161"/>
      <c r="K49" s="161"/>
      <c r="L49" s="161"/>
      <c r="M49" s="145"/>
      <c r="N49" s="37">
        <v>618</v>
      </c>
      <c r="O49" s="45">
        <v>1</v>
      </c>
      <c r="P49" s="44">
        <v>4</v>
      </c>
      <c r="Q49" s="43" t="s">
        <v>5</v>
      </c>
      <c r="R49" s="42" t="s">
        <v>45</v>
      </c>
      <c r="S49" s="41" t="s">
        <v>33</v>
      </c>
      <c r="T49" s="40" t="s">
        <v>105</v>
      </c>
      <c r="U49" s="39">
        <v>1</v>
      </c>
      <c r="V49" s="38">
        <v>2</v>
      </c>
      <c r="W49" s="37">
        <v>1</v>
      </c>
      <c r="X49" s="37" t="s">
        <v>63</v>
      </c>
      <c r="Y49" s="159"/>
      <c r="Z49" s="159"/>
      <c r="AA49" s="159"/>
      <c r="AB49" s="148"/>
      <c r="AC49" s="36">
        <v>10170</v>
      </c>
      <c r="AD49" s="35"/>
      <c r="AE49" s="34">
        <v>0</v>
      </c>
      <c r="AF49" s="33">
        <v>0</v>
      </c>
      <c r="AG49" s="33">
        <v>0</v>
      </c>
      <c r="AH49" s="33">
        <v>0</v>
      </c>
      <c r="AI49" s="33">
        <v>0</v>
      </c>
      <c r="AJ49" s="160"/>
      <c r="AK49" s="160"/>
      <c r="AL49" s="160"/>
      <c r="AM49" s="160"/>
      <c r="AN49" s="18"/>
    </row>
    <row r="50" spans="1:40" ht="63.75" customHeight="1">
      <c r="A50" s="32"/>
      <c r="B50" s="161" t="s">
        <v>62</v>
      </c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145"/>
      <c r="N50" s="37">
        <v>618</v>
      </c>
      <c r="O50" s="45">
        <v>1</v>
      </c>
      <c r="P50" s="44">
        <v>4</v>
      </c>
      <c r="Q50" s="43" t="s">
        <v>5</v>
      </c>
      <c r="R50" s="42" t="s">
        <v>45</v>
      </c>
      <c r="S50" s="41" t="s">
        <v>33</v>
      </c>
      <c r="T50" s="40" t="s">
        <v>105</v>
      </c>
      <c r="U50" s="39">
        <v>1</v>
      </c>
      <c r="V50" s="38">
        <v>2</v>
      </c>
      <c r="W50" s="37">
        <v>9</v>
      </c>
      <c r="X50" s="37" t="s">
        <v>60</v>
      </c>
      <c r="Y50" s="159"/>
      <c r="Z50" s="159"/>
      <c r="AA50" s="159"/>
      <c r="AB50" s="148"/>
      <c r="AC50" s="143">
        <f>39999-3964</f>
        <v>36035</v>
      </c>
      <c r="AD50" s="35"/>
      <c r="AE50" s="34">
        <v>0</v>
      </c>
      <c r="AF50" s="33">
        <v>120000</v>
      </c>
      <c r="AG50" s="33">
        <v>0</v>
      </c>
      <c r="AH50" s="33">
        <v>120000</v>
      </c>
      <c r="AI50" s="33">
        <v>0</v>
      </c>
      <c r="AJ50" s="160"/>
      <c r="AK50" s="160"/>
      <c r="AL50" s="160"/>
      <c r="AM50" s="160"/>
      <c r="AN50" s="18"/>
    </row>
    <row r="51" spans="1:40" ht="21.75" customHeight="1">
      <c r="A51" s="32"/>
      <c r="B51" s="161" t="s">
        <v>12</v>
      </c>
      <c r="C51" s="161"/>
      <c r="D51" s="161"/>
      <c r="E51" s="161"/>
      <c r="F51" s="161"/>
      <c r="G51" s="161"/>
      <c r="H51" s="161"/>
      <c r="I51" s="161"/>
      <c r="J51" s="161"/>
      <c r="K51" s="161"/>
      <c r="L51" s="161"/>
      <c r="M51" s="145"/>
      <c r="N51" s="37">
        <v>618</v>
      </c>
      <c r="O51" s="45">
        <v>1</v>
      </c>
      <c r="P51" s="44">
        <v>4</v>
      </c>
      <c r="Q51" s="43" t="s">
        <v>5</v>
      </c>
      <c r="R51" s="42" t="s">
        <v>45</v>
      </c>
      <c r="S51" s="41" t="s">
        <v>33</v>
      </c>
      <c r="T51" s="40" t="s">
        <v>105</v>
      </c>
      <c r="U51" s="39">
        <v>2</v>
      </c>
      <c r="V51" s="38">
        <v>0</v>
      </c>
      <c r="W51" s="37">
        <v>0</v>
      </c>
      <c r="X51" s="37" t="s">
        <v>11</v>
      </c>
      <c r="Y51" s="159"/>
      <c r="Z51" s="159"/>
      <c r="AA51" s="159"/>
      <c r="AB51" s="148"/>
      <c r="AC51" s="36">
        <f>AC52</f>
        <v>5488</v>
      </c>
      <c r="AD51" s="35"/>
      <c r="AE51" s="34">
        <v>0</v>
      </c>
      <c r="AF51" s="33">
        <v>0</v>
      </c>
      <c r="AG51" s="33">
        <v>0</v>
      </c>
      <c r="AH51" s="33">
        <v>0</v>
      </c>
      <c r="AI51" s="33">
        <v>0</v>
      </c>
      <c r="AJ51" s="160"/>
      <c r="AK51" s="160"/>
      <c r="AL51" s="160"/>
      <c r="AM51" s="160"/>
      <c r="AN51" s="18"/>
    </row>
    <row r="52" spans="1:40" ht="32.25" customHeight="1">
      <c r="A52" s="32"/>
      <c r="B52" s="161" t="s">
        <v>10</v>
      </c>
      <c r="C52" s="161"/>
      <c r="D52" s="161"/>
      <c r="E52" s="161"/>
      <c r="F52" s="161"/>
      <c r="G52" s="161"/>
      <c r="H52" s="161"/>
      <c r="I52" s="161"/>
      <c r="J52" s="161"/>
      <c r="K52" s="161"/>
      <c r="L52" s="161"/>
      <c r="M52" s="145"/>
      <c r="N52" s="37">
        <v>618</v>
      </c>
      <c r="O52" s="45">
        <v>1</v>
      </c>
      <c r="P52" s="44">
        <v>4</v>
      </c>
      <c r="Q52" s="43" t="s">
        <v>5</v>
      </c>
      <c r="R52" s="42" t="s">
        <v>45</v>
      </c>
      <c r="S52" s="41" t="s">
        <v>33</v>
      </c>
      <c r="T52" s="40" t="s">
        <v>105</v>
      </c>
      <c r="U52" s="39">
        <v>2</v>
      </c>
      <c r="V52" s="38">
        <v>4</v>
      </c>
      <c r="W52" s="37">
        <v>0</v>
      </c>
      <c r="X52" s="37" t="s">
        <v>9</v>
      </c>
      <c r="Y52" s="159"/>
      <c r="Z52" s="159"/>
      <c r="AA52" s="159"/>
      <c r="AB52" s="148"/>
      <c r="AC52" s="36">
        <f>AC53</f>
        <v>5488</v>
      </c>
      <c r="AD52" s="35"/>
      <c r="AE52" s="34">
        <v>0</v>
      </c>
      <c r="AF52" s="33">
        <v>0</v>
      </c>
      <c r="AG52" s="33">
        <v>0</v>
      </c>
      <c r="AH52" s="33">
        <v>0</v>
      </c>
      <c r="AI52" s="33">
        <v>0</v>
      </c>
      <c r="AJ52" s="160"/>
      <c r="AK52" s="160"/>
      <c r="AL52" s="160"/>
      <c r="AM52" s="160"/>
      <c r="AN52" s="18"/>
    </row>
    <row r="53" spans="1:40" ht="12.75" customHeight="1">
      <c r="A53" s="32"/>
      <c r="B53" s="161" t="s">
        <v>8</v>
      </c>
      <c r="C53" s="161"/>
      <c r="D53" s="161"/>
      <c r="E53" s="161"/>
      <c r="F53" s="161"/>
      <c r="G53" s="161"/>
      <c r="H53" s="161"/>
      <c r="I53" s="161"/>
      <c r="J53" s="161"/>
      <c r="K53" s="161"/>
      <c r="L53" s="161"/>
      <c r="M53" s="145"/>
      <c r="N53" s="37">
        <v>618</v>
      </c>
      <c r="O53" s="45">
        <v>1</v>
      </c>
      <c r="P53" s="44">
        <v>4</v>
      </c>
      <c r="Q53" s="43" t="s">
        <v>5</v>
      </c>
      <c r="R53" s="42" t="s">
        <v>45</v>
      </c>
      <c r="S53" s="41" t="s">
        <v>33</v>
      </c>
      <c r="T53" s="40" t="s">
        <v>105</v>
      </c>
      <c r="U53" s="39">
        <v>2</v>
      </c>
      <c r="V53" s="38">
        <v>4</v>
      </c>
      <c r="W53" s="37">
        <v>4</v>
      </c>
      <c r="X53" s="37" t="s">
        <v>7</v>
      </c>
      <c r="Y53" s="159"/>
      <c r="Z53" s="159"/>
      <c r="AA53" s="159"/>
      <c r="AB53" s="148"/>
      <c r="AC53" s="36">
        <v>5488</v>
      </c>
      <c r="AD53" s="35"/>
      <c r="AE53" s="34">
        <v>0</v>
      </c>
      <c r="AF53" s="33">
        <v>0</v>
      </c>
      <c r="AG53" s="33">
        <v>0</v>
      </c>
      <c r="AH53" s="33">
        <v>0</v>
      </c>
      <c r="AI53" s="33">
        <v>0</v>
      </c>
      <c r="AJ53" s="160"/>
      <c r="AK53" s="160"/>
      <c r="AL53" s="160"/>
      <c r="AM53" s="160"/>
      <c r="AN53" s="18"/>
    </row>
    <row r="54" spans="1:40" ht="12.75" customHeight="1">
      <c r="A54" s="32"/>
      <c r="B54" s="161" t="s">
        <v>84</v>
      </c>
      <c r="C54" s="161"/>
      <c r="D54" s="161"/>
      <c r="E54" s="161"/>
      <c r="F54" s="161"/>
      <c r="G54" s="161"/>
      <c r="H54" s="161"/>
      <c r="I54" s="161"/>
      <c r="J54" s="161"/>
      <c r="K54" s="161"/>
      <c r="L54" s="161"/>
      <c r="M54" s="145"/>
      <c r="N54" s="37">
        <v>618</v>
      </c>
      <c r="O54" s="45">
        <v>1</v>
      </c>
      <c r="P54" s="44">
        <v>4</v>
      </c>
      <c r="Q54" s="43" t="s">
        <v>5</v>
      </c>
      <c r="R54" s="42" t="s">
        <v>45</v>
      </c>
      <c r="S54" s="41" t="s">
        <v>33</v>
      </c>
      <c r="T54" s="40" t="s">
        <v>105</v>
      </c>
      <c r="U54" s="39">
        <v>8</v>
      </c>
      <c r="V54" s="38">
        <v>0</v>
      </c>
      <c r="W54" s="37">
        <v>0</v>
      </c>
      <c r="X54" s="37" t="s">
        <v>83</v>
      </c>
      <c r="Y54" s="159"/>
      <c r="Z54" s="159"/>
      <c r="AA54" s="159"/>
      <c r="AB54" s="148"/>
      <c r="AC54" s="36">
        <f>AC55</f>
        <v>4730</v>
      </c>
      <c r="AD54" s="35"/>
      <c r="AE54" s="34">
        <v>0</v>
      </c>
      <c r="AF54" s="33">
        <v>20000</v>
      </c>
      <c r="AG54" s="33">
        <v>0</v>
      </c>
      <c r="AH54" s="33">
        <v>20000</v>
      </c>
      <c r="AI54" s="33">
        <v>0</v>
      </c>
      <c r="AJ54" s="160"/>
      <c r="AK54" s="160"/>
      <c r="AL54" s="160"/>
      <c r="AM54" s="160"/>
      <c r="AN54" s="18"/>
    </row>
    <row r="55" spans="1:40" ht="12.75" customHeight="1">
      <c r="A55" s="32"/>
      <c r="B55" s="161" t="s">
        <v>82</v>
      </c>
      <c r="C55" s="161"/>
      <c r="D55" s="161"/>
      <c r="E55" s="161"/>
      <c r="F55" s="161"/>
      <c r="G55" s="161"/>
      <c r="H55" s="161"/>
      <c r="I55" s="161"/>
      <c r="J55" s="161"/>
      <c r="K55" s="161"/>
      <c r="L55" s="161"/>
      <c r="M55" s="145"/>
      <c r="N55" s="37">
        <v>618</v>
      </c>
      <c r="O55" s="45">
        <v>1</v>
      </c>
      <c r="P55" s="44">
        <v>4</v>
      </c>
      <c r="Q55" s="43" t="s">
        <v>5</v>
      </c>
      <c r="R55" s="42" t="s">
        <v>45</v>
      </c>
      <c r="S55" s="41" t="s">
        <v>33</v>
      </c>
      <c r="T55" s="40" t="s">
        <v>105</v>
      </c>
      <c r="U55" s="39">
        <v>8</v>
      </c>
      <c r="V55" s="38">
        <v>5</v>
      </c>
      <c r="W55" s="37">
        <v>0</v>
      </c>
      <c r="X55" s="37" t="s">
        <v>81</v>
      </c>
      <c r="Y55" s="159"/>
      <c r="Z55" s="159"/>
      <c r="AA55" s="159"/>
      <c r="AB55" s="148"/>
      <c r="AC55" s="36">
        <f>AC56</f>
        <v>4730</v>
      </c>
      <c r="AD55" s="35"/>
      <c r="AE55" s="34">
        <v>0</v>
      </c>
      <c r="AF55" s="33">
        <v>20000</v>
      </c>
      <c r="AG55" s="33">
        <v>0</v>
      </c>
      <c r="AH55" s="33">
        <v>20000</v>
      </c>
      <c r="AI55" s="33">
        <v>0</v>
      </c>
      <c r="AJ55" s="160"/>
      <c r="AK55" s="160"/>
      <c r="AL55" s="160"/>
      <c r="AM55" s="160"/>
      <c r="AN55" s="18"/>
    </row>
    <row r="56" spans="1:40" ht="12.75" customHeight="1">
      <c r="A56" s="32"/>
      <c r="B56" s="161" t="s">
        <v>80</v>
      </c>
      <c r="C56" s="161"/>
      <c r="D56" s="161"/>
      <c r="E56" s="161"/>
      <c r="F56" s="161"/>
      <c r="G56" s="161"/>
      <c r="H56" s="161"/>
      <c r="I56" s="161"/>
      <c r="J56" s="161"/>
      <c r="K56" s="161"/>
      <c r="L56" s="161"/>
      <c r="M56" s="145"/>
      <c r="N56" s="37">
        <v>618</v>
      </c>
      <c r="O56" s="45">
        <v>1</v>
      </c>
      <c r="P56" s="44">
        <v>4</v>
      </c>
      <c r="Q56" s="43" t="s">
        <v>5</v>
      </c>
      <c r="R56" s="42" t="s">
        <v>45</v>
      </c>
      <c r="S56" s="41" t="s">
        <v>33</v>
      </c>
      <c r="T56" s="40" t="s">
        <v>105</v>
      </c>
      <c r="U56" s="39">
        <v>8</v>
      </c>
      <c r="V56" s="38">
        <v>5</v>
      </c>
      <c r="W56" s="37">
        <v>2</v>
      </c>
      <c r="X56" s="37" t="s">
        <v>79</v>
      </c>
      <c r="Y56" s="159"/>
      <c r="Z56" s="159"/>
      <c r="AA56" s="159"/>
      <c r="AB56" s="148"/>
      <c r="AC56" s="36">
        <f>10000-5270</f>
        <v>4730</v>
      </c>
      <c r="AD56" s="35"/>
      <c r="AE56" s="34">
        <v>0</v>
      </c>
      <c r="AF56" s="33">
        <v>20000</v>
      </c>
      <c r="AG56" s="33">
        <v>0</v>
      </c>
      <c r="AH56" s="33">
        <v>20000</v>
      </c>
      <c r="AI56" s="33">
        <v>0</v>
      </c>
      <c r="AJ56" s="160"/>
      <c r="AK56" s="160"/>
      <c r="AL56" s="160"/>
      <c r="AM56" s="160"/>
      <c r="AN56" s="18"/>
    </row>
    <row r="57" spans="1:40" ht="21.75" customHeight="1">
      <c r="A57" s="32"/>
      <c r="B57" s="161" t="s">
        <v>76</v>
      </c>
      <c r="C57" s="161"/>
      <c r="D57" s="161"/>
      <c r="E57" s="161"/>
      <c r="F57" s="161"/>
      <c r="G57" s="161"/>
      <c r="H57" s="161"/>
      <c r="I57" s="161"/>
      <c r="J57" s="161"/>
      <c r="K57" s="161"/>
      <c r="L57" s="161"/>
      <c r="M57" s="145"/>
      <c r="N57" s="37">
        <v>618</v>
      </c>
      <c r="O57" s="45">
        <v>1</v>
      </c>
      <c r="P57" s="44">
        <v>4</v>
      </c>
      <c r="Q57" s="43" t="s">
        <v>5</v>
      </c>
      <c r="R57" s="42" t="s">
        <v>73</v>
      </c>
      <c r="S57" s="41" t="s">
        <v>16</v>
      </c>
      <c r="T57" s="40" t="s">
        <v>14</v>
      </c>
      <c r="U57" s="39">
        <v>0</v>
      </c>
      <c r="V57" s="38">
        <v>0</v>
      </c>
      <c r="W57" s="37">
        <v>-1</v>
      </c>
      <c r="X57" s="37" t="s">
        <v>1</v>
      </c>
      <c r="Y57" s="159"/>
      <c r="Z57" s="159"/>
      <c r="AA57" s="159"/>
      <c r="AB57" s="148"/>
      <c r="AC57" s="36">
        <f>AC58</f>
        <v>24300</v>
      </c>
      <c r="AD57" s="35"/>
      <c r="AE57" s="34">
        <v>0</v>
      </c>
      <c r="AF57" s="33">
        <v>23300</v>
      </c>
      <c r="AG57" s="33">
        <v>0</v>
      </c>
      <c r="AH57" s="33">
        <v>0</v>
      </c>
      <c r="AI57" s="33">
        <v>0</v>
      </c>
      <c r="AJ57" s="160"/>
      <c r="AK57" s="160"/>
      <c r="AL57" s="160"/>
      <c r="AM57" s="160"/>
      <c r="AN57" s="18"/>
    </row>
    <row r="58" spans="1:40" ht="21.75" customHeight="1">
      <c r="A58" s="32"/>
      <c r="B58" s="161" t="s">
        <v>109</v>
      </c>
      <c r="C58" s="161"/>
      <c r="D58" s="161"/>
      <c r="E58" s="161"/>
      <c r="F58" s="161"/>
      <c r="G58" s="161"/>
      <c r="H58" s="161"/>
      <c r="I58" s="161"/>
      <c r="J58" s="161"/>
      <c r="K58" s="161"/>
      <c r="L58" s="161"/>
      <c r="M58" s="145"/>
      <c r="N58" s="37">
        <v>618</v>
      </c>
      <c r="O58" s="45">
        <v>1</v>
      </c>
      <c r="P58" s="44">
        <v>4</v>
      </c>
      <c r="Q58" s="43" t="s">
        <v>5</v>
      </c>
      <c r="R58" s="42" t="s">
        <v>73</v>
      </c>
      <c r="S58" s="41" t="s">
        <v>3</v>
      </c>
      <c r="T58" s="40" t="s">
        <v>14</v>
      </c>
      <c r="U58" s="39">
        <v>0</v>
      </c>
      <c r="V58" s="38">
        <v>0</v>
      </c>
      <c r="W58" s="37">
        <v>-1</v>
      </c>
      <c r="X58" s="37" t="s">
        <v>1</v>
      </c>
      <c r="Y58" s="159"/>
      <c r="Z58" s="159"/>
      <c r="AA58" s="159"/>
      <c r="AB58" s="148"/>
      <c r="AC58" s="36">
        <f>AC59</f>
        <v>24300</v>
      </c>
      <c r="AD58" s="35"/>
      <c r="AE58" s="34">
        <v>0</v>
      </c>
      <c r="AF58" s="33">
        <v>0</v>
      </c>
      <c r="AG58" s="33">
        <v>0</v>
      </c>
      <c r="AH58" s="33">
        <v>0</v>
      </c>
      <c r="AI58" s="33">
        <v>0</v>
      </c>
      <c r="AJ58" s="160"/>
      <c r="AK58" s="160"/>
      <c r="AL58" s="160"/>
      <c r="AM58" s="160"/>
      <c r="AN58" s="18"/>
    </row>
    <row r="59" spans="1:40" ht="21.75" customHeight="1">
      <c r="A59" s="32"/>
      <c r="B59" s="161" t="s">
        <v>109</v>
      </c>
      <c r="C59" s="161"/>
      <c r="D59" s="161"/>
      <c r="E59" s="161"/>
      <c r="F59" s="161"/>
      <c r="G59" s="161"/>
      <c r="H59" s="161"/>
      <c r="I59" s="161"/>
      <c r="J59" s="161"/>
      <c r="K59" s="161"/>
      <c r="L59" s="161"/>
      <c r="M59" s="145"/>
      <c r="N59" s="37">
        <v>618</v>
      </c>
      <c r="O59" s="45">
        <v>1</v>
      </c>
      <c r="P59" s="44">
        <v>4</v>
      </c>
      <c r="Q59" s="43" t="s">
        <v>5</v>
      </c>
      <c r="R59" s="42" t="s">
        <v>73</v>
      </c>
      <c r="S59" s="41" t="s">
        <v>3</v>
      </c>
      <c r="T59" s="40" t="s">
        <v>105</v>
      </c>
      <c r="U59" s="39">
        <v>0</v>
      </c>
      <c r="V59" s="38">
        <v>0</v>
      </c>
      <c r="W59" s="37">
        <v>-1</v>
      </c>
      <c r="X59" s="37" t="s">
        <v>1</v>
      </c>
      <c r="Y59" s="159"/>
      <c r="Z59" s="159"/>
      <c r="AA59" s="159"/>
      <c r="AB59" s="148"/>
      <c r="AC59" s="36">
        <f>AC60</f>
        <v>24300</v>
      </c>
      <c r="AD59" s="35"/>
      <c r="AE59" s="34">
        <v>0</v>
      </c>
      <c r="AF59" s="33">
        <v>0</v>
      </c>
      <c r="AG59" s="33">
        <v>0</v>
      </c>
      <c r="AH59" s="33">
        <v>0</v>
      </c>
      <c r="AI59" s="33">
        <v>0</v>
      </c>
      <c r="AJ59" s="160"/>
      <c r="AK59" s="160"/>
      <c r="AL59" s="160"/>
      <c r="AM59" s="160"/>
      <c r="AN59" s="18"/>
    </row>
    <row r="60" spans="1:40" ht="12.75" customHeight="1">
      <c r="A60" s="32"/>
      <c r="B60" s="161" t="s">
        <v>108</v>
      </c>
      <c r="C60" s="161"/>
      <c r="D60" s="161"/>
      <c r="E60" s="161"/>
      <c r="F60" s="161"/>
      <c r="G60" s="161"/>
      <c r="H60" s="161"/>
      <c r="I60" s="161"/>
      <c r="J60" s="161"/>
      <c r="K60" s="161"/>
      <c r="L60" s="161"/>
      <c r="M60" s="145"/>
      <c r="N60" s="37">
        <v>618</v>
      </c>
      <c r="O60" s="45">
        <v>1</v>
      </c>
      <c r="P60" s="44">
        <v>4</v>
      </c>
      <c r="Q60" s="43" t="s">
        <v>5</v>
      </c>
      <c r="R60" s="42" t="s">
        <v>73</v>
      </c>
      <c r="S60" s="41" t="s">
        <v>3</v>
      </c>
      <c r="T60" s="40" t="s">
        <v>105</v>
      </c>
      <c r="U60" s="39">
        <v>5</v>
      </c>
      <c r="V60" s="38">
        <v>0</v>
      </c>
      <c r="W60" s="37">
        <v>0</v>
      </c>
      <c r="X60" s="37" t="s">
        <v>107</v>
      </c>
      <c r="Y60" s="159"/>
      <c r="Z60" s="159"/>
      <c r="AA60" s="159"/>
      <c r="AB60" s="148"/>
      <c r="AC60" s="36">
        <f>AC61</f>
        <v>24300</v>
      </c>
      <c r="AD60" s="35"/>
      <c r="AE60" s="34">
        <v>0</v>
      </c>
      <c r="AF60" s="33">
        <v>0</v>
      </c>
      <c r="AG60" s="33">
        <v>0</v>
      </c>
      <c r="AH60" s="33">
        <v>0</v>
      </c>
      <c r="AI60" s="33">
        <v>0</v>
      </c>
      <c r="AJ60" s="160"/>
      <c r="AK60" s="160"/>
      <c r="AL60" s="160"/>
      <c r="AM60" s="160"/>
      <c r="AN60" s="18"/>
    </row>
    <row r="61" spans="1:40" ht="12.75" customHeight="1">
      <c r="A61" s="32"/>
      <c r="B61" s="161" t="s">
        <v>106</v>
      </c>
      <c r="C61" s="161"/>
      <c r="D61" s="161"/>
      <c r="E61" s="161"/>
      <c r="F61" s="161"/>
      <c r="G61" s="161"/>
      <c r="H61" s="161"/>
      <c r="I61" s="161"/>
      <c r="J61" s="161"/>
      <c r="K61" s="161"/>
      <c r="L61" s="161"/>
      <c r="M61" s="145"/>
      <c r="N61" s="37">
        <v>618</v>
      </c>
      <c r="O61" s="45">
        <v>1</v>
      </c>
      <c r="P61" s="44">
        <v>4</v>
      </c>
      <c r="Q61" s="43" t="s">
        <v>5</v>
      </c>
      <c r="R61" s="42" t="s">
        <v>73</v>
      </c>
      <c r="S61" s="41" t="s">
        <v>3</v>
      </c>
      <c r="T61" s="40" t="s">
        <v>105</v>
      </c>
      <c r="U61" s="39">
        <v>5</v>
      </c>
      <c r="V61" s="38">
        <v>4</v>
      </c>
      <c r="W61" s="37">
        <v>0</v>
      </c>
      <c r="X61" s="37" t="s">
        <v>104</v>
      </c>
      <c r="Y61" s="159"/>
      <c r="Z61" s="159"/>
      <c r="AA61" s="159"/>
      <c r="AB61" s="148"/>
      <c r="AC61" s="36">
        <v>24300</v>
      </c>
      <c r="AD61" s="35"/>
      <c r="AE61" s="34">
        <v>0</v>
      </c>
      <c r="AF61" s="33">
        <v>0</v>
      </c>
      <c r="AG61" s="33">
        <v>0</v>
      </c>
      <c r="AH61" s="33">
        <v>0</v>
      </c>
      <c r="AI61" s="33">
        <v>0</v>
      </c>
      <c r="AJ61" s="160"/>
      <c r="AK61" s="160"/>
      <c r="AL61" s="160"/>
      <c r="AM61" s="160"/>
      <c r="AN61" s="18"/>
    </row>
    <row r="62" spans="1:40" ht="74.25" customHeight="1">
      <c r="A62" s="32"/>
      <c r="B62" s="161" t="s">
        <v>146</v>
      </c>
      <c r="C62" s="161"/>
      <c r="D62" s="161"/>
      <c r="E62" s="161"/>
      <c r="F62" s="161"/>
      <c r="G62" s="161"/>
      <c r="H62" s="161"/>
      <c r="I62" s="161"/>
      <c r="J62" s="161"/>
      <c r="K62" s="161"/>
      <c r="L62" s="161"/>
      <c r="M62" s="145"/>
      <c r="N62" s="37">
        <v>618</v>
      </c>
      <c r="O62" s="45">
        <v>1</v>
      </c>
      <c r="P62" s="44">
        <v>6</v>
      </c>
      <c r="Q62" s="43"/>
      <c r="R62" s="42"/>
      <c r="S62" s="41"/>
      <c r="T62" s="40"/>
      <c r="U62" s="39">
        <v>0</v>
      </c>
      <c r="V62" s="38">
        <v>0</v>
      </c>
      <c r="W62" s="37">
        <v>-1</v>
      </c>
      <c r="X62" s="37" t="s">
        <v>1</v>
      </c>
      <c r="Y62" s="159"/>
      <c r="Z62" s="159"/>
      <c r="AA62" s="159"/>
      <c r="AB62" s="148"/>
      <c r="AC62" s="36">
        <f>AC63</f>
        <v>448571.02</v>
      </c>
      <c r="AD62" s="35"/>
      <c r="AE62" s="34">
        <v>0</v>
      </c>
      <c r="AF62" s="33">
        <v>0</v>
      </c>
      <c r="AG62" s="33">
        <v>0</v>
      </c>
      <c r="AH62" s="33">
        <v>0</v>
      </c>
      <c r="AI62" s="33">
        <v>0</v>
      </c>
      <c r="AJ62" s="160"/>
      <c r="AK62" s="160"/>
      <c r="AL62" s="160"/>
      <c r="AM62" s="160"/>
      <c r="AN62" s="18"/>
    </row>
    <row r="63" spans="1:40" ht="72.75" customHeight="1">
      <c r="A63" s="32"/>
      <c r="B63" s="117"/>
      <c r="C63" s="118"/>
      <c r="D63" s="118"/>
      <c r="E63" s="118"/>
      <c r="F63" s="118"/>
      <c r="G63" s="118"/>
      <c r="H63" s="118"/>
      <c r="I63" s="118"/>
      <c r="J63" s="118"/>
      <c r="K63" s="118"/>
      <c r="L63" s="118"/>
      <c r="M63" s="127" t="s">
        <v>19</v>
      </c>
      <c r="N63" s="37">
        <v>618</v>
      </c>
      <c r="O63" s="45">
        <v>1</v>
      </c>
      <c r="P63" s="44">
        <v>6</v>
      </c>
      <c r="Q63" s="132">
        <v>18</v>
      </c>
      <c r="R63" s="132">
        <v>0</v>
      </c>
      <c r="S63" s="133" t="s">
        <v>16</v>
      </c>
      <c r="T63" s="133" t="s">
        <v>14</v>
      </c>
      <c r="U63" s="130"/>
      <c r="V63" s="130"/>
      <c r="W63" s="130"/>
      <c r="X63" s="130"/>
      <c r="Y63" s="119"/>
      <c r="Z63" s="120"/>
      <c r="AA63" s="120"/>
      <c r="AB63" s="120"/>
      <c r="AC63" s="36">
        <f>AC64</f>
        <v>448571.02</v>
      </c>
      <c r="AD63" s="35"/>
      <c r="AE63" s="34">
        <v>0</v>
      </c>
      <c r="AF63" s="33">
        <v>0</v>
      </c>
      <c r="AG63" s="33">
        <v>0</v>
      </c>
      <c r="AH63" s="33">
        <v>0</v>
      </c>
      <c r="AI63" s="33">
        <v>0</v>
      </c>
      <c r="AJ63" s="121"/>
      <c r="AK63" s="122"/>
      <c r="AL63" s="122"/>
      <c r="AM63" s="123"/>
      <c r="AN63" s="18"/>
    </row>
    <row r="64" spans="1:40" ht="26.25" customHeight="1">
      <c r="A64" s="32"/>
      <c r="B64" s="117"/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27" t="s">
        <v>76</v>
      </c>
      <c r="N64" s="37">
        <v>618</v>
      </c>
      <c r="O64" s="45">
        <v>1</v>
      </c>
      <c r="P64" s="44">
        <v>6</v>
      </c>
      <c r="Q64" s="130">
        <v>18</v>
      </c>
      <c r="R64" s="129">
        <v>5</v>
      </c>
      <c r="S64" s="131" t="s">
        <v>16</v>
      </c>
      <c r="T64" s="131" t="s">
        <v>14</v>
      </c>
      <c r="U64" s="128"/>
      <c r="V64" s="128"/>
      <c r="W64" s="128"/>
      <c r="X64" s="128"/>
      <c r="Y64" s="119"/>
      <c r="Z64" s="120"/>
      <c r="AA64" s="120"/>
      <c r="AB64" s="120"/>
      <c r="AC64" s="36">
        <f>AC65+AC69</f>
        <v>448571.02</v>
      </c>
      <c r="AD64" s="35"/>
      <c r="AE64" s="34">
        <v>0</v>
      </c>
      <c r="AF64" s="33">
        <v>0</v>
      </c>
      <c r="AG64" s="33">
        <v>0</v>
      </c>
      <c r="AH64" s="33">
        <v>0</v>
      </c>
      <c r="AI64" s="33">
        <v>0</v>
      </c>
      <c r="AJ64" s="121"/>
      <c r="AK64" s="122"/>
      <c r="AL64" s="122"/>
      <c r="AM64" s="123"/>
      <c r="AN64" s="18"/>
    </row>
    <row r="65" spans="1:40" ht="26.25" customHeight="1">
      <c r="A65" s="32"/>
      <c r="B65" s="117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27" t="s">
        <v>109</v>
      </c>
      <c r="N65" s="37">
        <v>618</v>
      </c>
      <c r="O65" s="45">
        <v>1</v>
      </c>
      <c r="P65" s="44">
        <v>6</v>
      </c>
      <c r="Q65" s="130">
        <v>18</v>
      </c>
      <c r="R65" s="129">
        <v>5</v>
      </c>
      <c r="S65" s="131" t="s">
        <v>3</v>
      </c>
      <c r="T65" s="131" t="s">
        <v>14</v>
      </c>
      <c r="U65" s="128"/>
      <c r="V65" s="128"/>
      <c r="W65" s="128"/>
      <c r="X65" s="128"/>
      <c r="Y65" s="119"/>
      <c r="Z65" s="120"/>
      <c r="AA65" s="120"/>
      <c r="AB65" s="120"/>
      <c r="AC65" s="36">
        <f>AC66</f>
        <v>93571.02</v>
      </c>
      <c r="AD65" s="35"/>
      <c r="AE65" s="34">
        <v>0</v>
      </c>
      <c r="AF65" s="33">
        <v>0</v>
      </c>
      <c r="AG65" s="33">
        <v>0</v>
      </c>
      <c r="AH65" s="33">
        <v>0</v>
      </c>
      <c r="AI65" s="33">
        <v>0</v>
      </c>
      <c r="AJ65" s="121"/>
      <c r="AK65" s="122"/>
      <c r="AL65" s="122"/>
      <c r="AM65" s="123"/>
      <c r="AN65" s="18"/>
    </row>
    <row r="66" spans="1:40" ht="26.25" customHeight="1">
      <c r="A66" s="32"/>
      <c r="B66" s="117"/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27" t="s">
        <v>109</v>
      </c>
      <c r="N66" s="37">
        <v>618</v>
      </c>
      <c r="O66" s="45">
        <v>1</v>
      </c>
      <c r="P66" s="44">
        <v>6</v>
      </c>
      <c r="Q66" s="130">
        <v>18</v>
      </c>
      <c r="R66" s="129">
        <v>5</v>
      </c>
      <c r="S66" s="131" t="s">
        <v>3</v>
      </c>
      <c r="T66" s="131" t="s">
        <v>105</v>
      </c>
      <c r="U66" s="128"/>
      <c r="V66" s="128"/>
      <c r="W66" s="128"/>
      <c r="X66" s="128"/>
      <c r="Y66" s="119"/>
      <c r="Z66" s="120"/>
      <c r="AA66" s="120"/>
      <c r="AB66" s="120"/>
      <c r="AC66" s="36">
        <f>AC67</f>
        <v>93571.02</v>
      </c>
      <c r="AD66" s="35"/>
      <c r="AE66" s="34">
        <v>0</v>
      </c>
      <c r="AF66" s="33">
        <v>0</v>
      </c>
      <c r="AG66" s="33">
        <v>0</v>
      </c>
      <c r="AH66" s="33">
        <v>0</v>
      </c>
      <c r="AI66" s="33">
        <v>0</v>
      </c>
      <c r="AJ66" s="121"/>
      <c r="AK66" s="122"/>
      <c r="AL66" s="122"/>
      <c r="AM66" s="123"/>
      <c r="AN66" s="18"/>
    </row>
    <row r="67" spans="1:40" ht="26.25" customHeight="1">
      <c r="A67" s="32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27" t="s">
        <v>108</v>
      </c>
      <c r="N67" s="37">
        <v>618</v>
      </c>
      <c r="O67" s="45">
        <v>1</v>
      </c>
      <c r="P67" s="44">
        <v>6</v>
      </c>
      <c r="Q67" s="130">
        <v>18</v>
      </c>
      <c r="R67" s="129">
        <v>5</v>
      </c>
      <c r="S67" s="131" t="s">
        <v>3</v>
      </c>
      <c r="T67" s="131" t="s">
        <v>105</v>
      </c>
      <c r="U67" s="128"/>
      <c r="V67" s="128"/>
      <c r="W67" s="128"/>
      <c r="X67" s="128">
        <v>500</v>
      </c>
      <c r="Y67" s="119"/>
      <c r="Z67" s="120"/>
      <c r="AA67" s="120"/>
      <c r="AB67" s="120"/>
      <c r="AC67" s="36">
        <f>AC68</f>
        <v>93571.02</v>
      </c>
      <c r="AD67" s="35"/>
      <c r="AE67" s="34">
        <v>0</v>
      </c>
      <c r="AF67" s="33">
        <v>0</v>
      </c>
      <c r="AG67" s="33">
        <v>0</v>
      </c>
      <c r="AH67" s="33">
        <v>0</v>
      </c>
      <c r="AI67" s="33">
        <v>0</v>
      </c>
      <c r="AJ67" s="121"/>
      <c r="AK67" s="122"/>
      <c r="AL67" s="122"/>
      <c r="AM67" s="123"/>
      <c r="AN67" s="18"/>
    </row>
    <row r="68" spans="1:40" ht="26.25" customHeight="1">
      <c r="A68" s="32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27" t="s">
        <v>106</v>
      </c>
      <c r="N68" s="37">
        <v>618</v>
      </c>
      <c r="O68" s="45">
        <v>1</v>
      </c>
      <c r="P68" s="44">
        <v>6</v>
      </c>
      <c r="Q68" s="130">
        <v>18</v>
      </c>
      <c r="R68" s="129">
        <v>5</v>
      </c>
      <c r="S68" s="131" t="s">
        <v>3</v>
      </c>
      <c r="T68" s="131" t="s">
        <v>105</v>
      </c>
      <c r="U68" s="128"/>
      <c r="V68" s="128"/>
      <c r="W68" s="128"/>
      <c r="X68" s="128">
        <v>540</v>
      </c>
      <c r="Y68" s="119"/>
      <c r="Z68" s="120"/>
      <c r="AA68" s="120"/>
      <c r="AB68" s="120"/>
      <c r="AC68" s="36">
        <v>93571.02</v>
      </c>
      <c r="AD68" s="35"/>
      <c r="AE68" s="34">
        <v>0</v>
      </c>
      <c r="AF68" s="33">
        <v>0</v>
      </c>
      <c r="AG68" s="33">
        <v>0</v>
      </c>
      <c r="AH68" s="33">
        <v>0</v>
      </c>
      <c r="AI68" s="33">
        <v>0</v>
      </c>
      <c r="AJ68" s="121"/>
      <c r="AK68" s="122"/>
      <c r="AL68" s="122"/>
      <c r="AM68" s="123"/>
      <c r="AN68" s="18"/>
    </row>
    <row r="69" spans="1:40" ht="26.25" customHeight="1">
      <c r="A69" s="32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27" t="s">
        <v>147</v>
      </c>
      <c r="N69" s="37">
        <v>618</v>
      </c>
      <c r="O69" s="45">
        <v>1</v>
      </c>
      <c r="P69" s="44">
        <v>6</v>
      </c>
      <c r="Q69" s="130">
        <v>18</v>
      </c>
      <c r="R69" s="129">
        <v>5</v>
      </c>
      <c r="S69" s="131" t="s">
        <v>23</v>
      </c>
      <c r="T69" s="131" t="s">
        <v>14</v>
      </c>
      <c r="U69" s="128"/>
      <c r="V69" s="128"/>
      <c r="W69" s="128"/>
      <c r="X69" s="128"/>
      <c r="Y69" s="119"/>
      <c r="Z69" s="120"/>
      <c r="AA69" s="120"/>
      <c r="AB69" s="120"/>
      <c r="AC69" s="36">
        <f>AC70</f>
        <v>355000</v>
      </c>
      <c r="AD69" s="35"/>
      <c r="AE69" s="34">
        <v>0</v>
      </c>
      <c r="AF69" s="33">
        <v>0</v>
      </c>
      <c r="AG69" s="33">
        <v>0</v>
      </c>
      <c r="AH69" s="33">
        <v>0</v>
      </c>
      <c r="AI69" s="33">
        <v>0</v>
      </c>
      <c r="AJ69" s="121"/>
      <c r="AK69" s="122"/>
      <c r="AL69" s="122"/>
      <c r="AM69" s="123"/>
      <c r="AN69" s="18"/>
    </row>
    <row r="70" spans="1:40" ht="26.25" customHeight="1">
      <c r="A70" s="32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27" t="s">
        <v>148</v>
      </c>
      <c r="N70" s="37">
        <v>618</v>
      </c>
      <c r="O70" s="45">
        <v>1</v>
      </c>
      <c r="P70" s="44">
        <v>6</v>
      </c>
      <c r="Q70" s="130">
        <v>18</v>
      </c>
      <c r="R70" s="129">
        <v>5</v>
      </c>
      <c r="S70" s="131" t="s">
        <v>23</v>
      </c>
      <c r="T70" s="131" t="s">
        <v>105</v>
      </c>
      <c r="U70" s="128"/>
      <c r="V70" s="128"/>
      <c r="W70" s="128"/>
      <c r="X70" s="128"/>
      <c r="Y70" s="119"/>
      <c r="Z70" s="120"/>
      <c r="AA70" s="120"/>
      <c r="AB70" s="120"/>
      <c r="AC70" s="36">
        <f>AC71</f>
        <v>355000</v>
      </c>
      <c r="AD70" s="35"/>
      <c r="AE70" s="34">
        <v>0</v>
      </c>
      <c r="AF70" s="33">
        <v>0</v>
      </c>
      <c r="AG70" s="33">
        <v>0</v>
      </c>
      <c r="AH70" s="33">
        <v>0</v>
      </c>
      <c r="AI70" s="33">
        <v>0</v>
      </c>
      <c r="AJ70" s="121"/>
      <c r="AK70" s="122"/>
      <c r="AL70" s="122"/>
      <c r="AM70" s="123"/>
      <c r="AN70" s="18"/>
    </row>
    <row r="71" spans="1:40" ht="26.25" customHeight="1">
      <c r="A71" s="32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27" t="s">
        <v>108</v>
      </c>
      <c r="N71" s="37">
        <v>618</v>
      </c>
      <c r="O71" s="45">
        <v>1</v>
      </c>
      <c r="P71" s="44">
        <v>6</v>
      </c>
      <c r="Q71" s="130">
        <v>18</v>
      </c>
      <c r="R71" s="129">
        <v>5</v>
      </c>
      <c r="S71" s="131" t="s">
        <v>23</v>
      </c>
      <c r="T71" s="131" t="s">
        <v>105</v>
      </c>
      <c r="U71" s="128"/>
      <c r="V71" s="128"/>
      <c r="W71" s="128"/>
      <c r="X71" s="128">
        <v>500</v>
      </c>
      <c r="Y71" s="119"/>
      <c r="Z71" s="120"/>
      <c r="AA71" s="120"/>
      <c r="AB71" s="120"/>
      <c r="AC71" s="36">
        <f>AC72</f>
        <v>355000</v>
      </c>
      <c r="AD71" s="35"/>
      <c r="AE71" s="34">
        <v>0</v>
      </c>
      <c r="AF71" s="33">
        <v>0</v>
      </c>
      <c r="AG71" s="33">
        <v>0</v>
      </c>
      <c r="AH71" s="33">
        <v>0</v>
      </c>
      <c r="AI71" s="33">
        <v>0</v>
      </c>
      <c r="AJ71" s="121"/>
      <c r="AK71" s="122"/>
      <c r="AL71" s="122"/>
      <c r="AM71" s="123"/>
      <c r="AN71" s="18"/>
    </row>
    <row r="72" spans="1:40" ht="26.25" customHeight="1">
      <c r="A72" s="32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27" t="s">
        <v>106</v>
      </c>
      <c r="N72" s="37">
        <v>618</v>
      </c>
      <c r="O72" s="45">
        <v>1</v>
      </c>
      <c r="P72" s="44">
        <v>6</v>
      </c>
      <c r="Q72" s="130">
        <v>18</v>
      </c>
      <c r="R72" s="129">
        <v>5</v>
      </c>
      <c r="S72" s="131" t="s">
        <v>23</v>
      </c>
      <c r="T72" s="131" t="s">
        <v>105</v>
      </c>
      <c r="U72" s="128"/>
      <c r="V72" s="128"/>
      <c r="W72" s="128"/>
      <c r="X72" s="128">
        <v>540</v>
      </c>
      <c r="Y72" s="119"/>
      <c r="Z72" s="120"/>
      <c r="AA72" s="120"/>
      <c r="AB72" s="120"/>
      <c r="AC72" s="36">
        <v>355000</v>
      </c>
      <c r="AD72" s="35"/>
      <c r="AE72" s="34">
        <v>0</v>
      </c>
      <c r="AF72" s="33">
        <v>0</v>
      </c>
      <c r="AG72" s="33">
        <v>0</v>
      </c>
      <c r="AH72" s="33">
        <v>0</v>
      </c>
      <c r="AI72" s="33">
        <v>0</v>
      </c>
      <c r="AJ72" s="121"/>
      <c r="AK72" s="122"/>
      <c r="AL72" s="122"/>
      <c r="AM72" s="123"/>
      <c r="AN72" s="18"/>
    </row>
    <row r="73" spans="1:40" ht="12.75" customHeight="1">
      <c r="A73" s="32"/>
      <c r="B73" s="145" t="s">
        <v>103</v>
      </c>
      <c r="C73" s="146"/>
      <c r="D73" s="146"/>
      <c r="E73" s="146"/>
      <c r="F73" s="146"/>
      <c r="G73" s="146"/>
      <c r="H73" s="146"/>
      <c r="I73" s="146"/>
      <c r="J73" s="146"/>
      <c r="K73" s="146"/>
      <c r="L73" s="146"/>
      <c r="M73" s="147"/>
      <c r="N73" s="37">
        <v>618</v>
      </c>
      <c r="O73" s="45">
        <v>1</v>
      </c>
      <c r="P73" s="44">
        <v>11</v>
      </c>
      <c r="Q73" s="43" t="s">
        <v>1</v>
      </c>
      <c r="R73" s="42" t="s">
        <v>1</v>
      </c>
      <c r="S73" s="41" t="s">
        <v>1</v>
      </c>
      <c r="T73" s="40" t="s">
        <v>1</v>
      </c>
      <c r="U73" s="39">
        <v>0</v>
      </c>
      <c r="V73" s="38">
        <v>0</v>
      </c>
      <c r="W73" s="37">
        <v>-1</v>
      </c>
      <c r="X73" s="37" t="s">
        <v>1</v>
      </c>
      <c r="Y73" s="148"/>
      <c r="Z73" s="149"/>
      <c r="AA73" s="149"/>
      <c r="AB73" s="150"/>
      <c r="AC73" s="36">
        <v>0</v>
      </c>
      <c r="AD73" s="35"/>
      <c r="AE73" s="34">
        <v>0</v>
      </c>
      <c r="AF73" s="33">
        <v>35000</v>
      </c>
      <c r="AG73" s="33">
        <v>0</v>
      </c>
      <c r="AH73" s="33">
        <v>35000</v>
      </c>
      <c r="AI73" s="33">
        <v>0</v>
      </c>
      <c r="AJ73" s="151"/>
      <c r="AK73" s="152"/>
      <c r="AL73" s="152"/>
      <c r="AM73" s="153"/>
      <c r="AN73" s="18"/>
    </row>
    <row r="74" spans="1:40" ht="70.5" customHeight="1">
      <c r="A74" s="32"/>
      <c r="B74" s="145" t="s">
        <v>19</v>
      </c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7"/>
      <c r="N74" s="37">
        <v>618</v>
      </c>
      <c r="O74" s="45">
        <v>1</v>
      </c>
      <c r="P74" s="44">
        <v>11</v>
      </c>
      <c r="Q74" s="43" t="s">
        <v>5</v>
      </c>
      <c r="R74" s="42" t="s">
        <v>18</v>
      </c>
      <c r="S74" s="41" t="s">
        <v>16</v>
      </c>
      <c r="T74" s="40" t="s">
        <v>14</v>
      </c>
      <c r="U74" s="39">
        <v>0</v>
      </c>
      <c r="V74" s="38">
        <v>0</v>
      </c>
      <c r="W74" s="37">
        <v>-1</v>
      </c>
      <c r="X74" s="37" t="s">
        <v>1</v>
      </c>
      <c r="Y74" s="148"/>
      <c r="Z74" s="149"/>
      <c r="AA74" s="149"/>
      <c r="AB74" s="150"/>
      <c r="AC74" s="36">
        <f>AC75</f>
        <v>0</v>
      </c>
      <c r="AD74" s="35"/>
      <c r="AE74" s="34">
        <v>0</v>
      </c>
      <c r="AF74" s="33">
        <v>35000</v>
      </c>
      <c r="AG74" s="33">
        <v>0</v>
      </c>
      <c r="AH74" s="33">
        <v>35000</v>
      </c>
      <c r="AI74" s="33">
        <v>0</v>
      </c>
      <c r="AJ74" s="151"/>
      <c r="AK74" s="152"/>
      <c r="AL74" s="152"/>
      <c r="AM74" s="153"/>
      <c r="AN74" s="18"/>
    </row>
    <row r="75" spans="1:40" ht="48.75" customHeight="1">
      <c r="A75" s="32"/>
      <c r="B75" s="145" t="s">
        <v>48</v>
      </c>
      <c r="C75" s="146"/>
      <c r="D75" s="146"/>
      <c r="E75" s="146"/>
      <c r="F75" s="146"/>
      <c r="G75" s="146"/>
      <c r="H75" s="146"/>
      <c r="I75" s="146"/>
      <c r="J75" s="146"/>
      <c r="K75" s="146"/>
      <c r="L75" s="146"/>
      <c r="M75" s="147"/>
      <c r="N75" s="37">
        <v>618</v>
      </c>
      <c r="O75" s="45">
        <v>1</v>
      </c>
      <c r="P75" s="44">
        <v>11</v>
      </c>
      <c r="Q75" s="43" t="s">
        <v>5</v>
      </c>
      <c r="R75" s="42" t="s">
        <v>45</v>
      </c>
      <c r="S75" s="41" t="s">
        <v>16</v>
      </c>
      <c r="T75" s="40" t="s">
        <v>14</v>
      </c>
      <c r="U75" s="39">
        <v>0</v>
      </c>
      <c r="V75" s="38">
        <v>0</v>
      </c>
      <c r="W75" s="37">
        <v>-1</v>
      </c>
      <c r="X75" s="37" t="s">
        <v>1</v>
      </c>
      <c r="Y75" s="148"/>
      <c r="Z75" s="149"/>
      <c r="AA75" s="149"/>
      <c r="AB75" s="150"/>
      <c r="AC75" s="36">
        <f>AC76</f>
        <v>0</v>
      </c>
      <c r="AD75" s="35"/>
      <c r="AE75" s="34">
        <v>0</v>
      </c>
      <c r="AF75" s="33">
        <v>35000</v>
      </c>
      <c r="AG75" s="33">
        <v>0</v>
      </c>
      <c r="AH75" s="33">
        <v>35000</v>
      </c>
      <c r="AI75" s="33">
        <v>0</v>
      </c>
      <c r="AJ75" s="151"/>
      <c r="AK75" s="152"/>
      <c r="AL75" s="152"/>
      <c r="AM75" s="153"/>
      <c r="AN75" s="18"/>
    </row>
    <row r="76" spans="1:40" ht="42.75" customHeight="1">
      <c r="A76" s="32"/>
      <c r="B76" s="145" t="s">
        <v>47</v>
      </c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147"/>
      <c r="N76" s="37">
        <v>618</v>
      </c>
      <c r="O76" s="45">
        <v>1</v>
      </c>
      <c r="P76" s="44">
        <v>11</v>
      </c>
      <c r="Q76" s="43" t="s">
        <v>5</v>
      </c>
      <c r="R76" s="42" t="s">
        <v>45</v>
      </c>
      <c r="S76" s="41" t="s">
        <v>33</v>
      </c>
      <c r="T76" s="40" t="s">
        <v>14</v>
      </c>
      <c r="U76" s="39">
        <v>0</v>
      </c>
      <c r="V76" s="38">
        <v>0</v>
      </c>
      <c r="W76" s="37">
        <v>-1</v>
      </c>
      <c r="X76" s="37" t="s">
        <v>1</v>
      </c>
      <c r="Y76" s="148"/>
      <c r="Z76" s="149"/>
      <c r="AA76" s="149"/>
      <c r="AB76" s="150"/>
      <c r="AC76" s="36">
        <f>AC77</f>
        <v>0</v>
      </c>
      <c r="AD76" s="35"/>
      <c r="AE76" s="34">
        <v>0</v>
      </c>
      <c r="AF76" s="33">
        <v>35000</v>
      </c>
      <c r="AG76" s="33">
        <v>0</v>
      </c>
      <c r="AH76" s="33">
        <v>35000</v>
      </c>
      <c r="AI76" s="33">
        <v>0</v>
      </c>
      <c r="AJ76" s="151"/>
      <c r="AK76" s="152"/>
      <c r="AL76" s="152"/>
      <c r="AM76" s="153"/>
      <c r="AN76" s="18"/>
    </row>
    <row r="77" spans="1:40" ht="21.75" customHeight="1">
      <c r="A77" s="32"/>
      <c r="B77" s="145" t="s">
        <v>102</v>
      </c>
      <c r="C77" s="146"/>
      <c r="D77" s="146"/>
      <c r="E77" s="146"/>
      <c r="F77" s="146"/>
      <c r="G77" s="146"/>
      <c r="H77" s="146"/>
      <c r="I77" s="146"/>
      <c r="J77" s="146"/>
      <c r="K77" s="146"/>
      <c r="L77" s="146"/>
      <c r="M77" s="147"/>
      <c r="N77" s="37">
        <v>618</v>
      </c>
      <c r="O77" s="45">
        <v>1</v>
      </c>
      <c r="P77" s="44">
        <v>11</v>
      </c>
      <c r="Q77" s="43" t="s">
        <v>5</v>
      </c>
      <c r="R77" s="42" t="s">
        <v>45</v>
      </c>
      <c r="S77" s="41" t="s">
        <v>33</v>
      </c>
      <c r="T77" s="40" t="s">
        <v>100</v>
      </c>
      <c r="U77" s="39">
        <v>0</v>
      </c>
      <c r="V77" s="38">
        <v>0</v>
      </c>
      <c r="W77" s="37">
        <v>-1</v>
      </c>
      <c r="X77" s="37" t="s">
        <v>1</v>
      </c>
      <c r="Y77" s="148"/>
      <c r="Z77" s="149"/>
      <c r="AA77" s="149"/>
      <c r="AB77" s="150"/>
      <c r="AC77" s="36">
        <v>0</v>
      </c>
      <c r="AD77" s="35"/>
      <c r="AE77" s="34">
        <v>0</v>
      </c>
      <c r="AF77" s="33">
        <v>35000</v>
      </c>
      <c r="AG77" s="33">
        <v>0</v>
      </c>
      <c r="AH77" s="33">
        <v>35000</v>
      </c>
      <c r="AI77" s="33">
        <v>0</v>
      </c>
      <c r="AJ77" s="151"/>
      <c r="AK77" s="152"/>
      <c r="AL77" s="152"/>
      <c r="AM77" s="153"/>
      <c r="AN77" s="18"/>
    </row>
    <row r="78" spans="1:40" ht="12.75" customHeight="1">
      <c r="A78" s="32"/>
      <c r="B78" s="145" t="s">
        <v>84</v>
      </c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7"/>
      <c r="N78" s="37">
        <v>618</v>
      </c>
      <c r="O78" s="45">
        <v>1</v>
      </c>
      <c r="P78" s="44">
        <v>11</v>
      </c>
      <c r="Q78" s="43" t="s">
        <v>5</v>
      </c>
      <c r="R78" s="42" t="s">
        <v>45</v>
      </c>
      <c r="S78" s="41" t="s">
        <v>33</v>
      </c>
      <c r="T78" s="40" t="s">
        <v>100</v>
      </c>
      <c r="U78" s="39">
        <v>8</v>
      </c>
      <c r="V78" s="38">
        <v>0</v>
      </c>
      <c r="W78" s="37">
        <v>0</v>
      </c>
      <c r="X78" s="37" t="s">
        <v>83</v>
      </c>
      <c r="Y78" s="148"/>
      <c r="Z78" s="149"/>
      <c r="AA78" s="149"/>
      <c r="AB78" s="150"/>
      <c r="AC78" s="36">
        <v>0</v>
      </c>
      <c r="AD78" s="35"/>
      <c r="AE78" s="34">
        <v>0</v>
      </c>
      <c r="AF78" s="33">
        <v>35000</v>
      </c>
      <c r="AG78" s="33">
        <v>0</v>
      </c>
      <c r="AH78" s="33">
        <v>35000</v>
      </c>
      <c r="AI78" s="33">
        <v>0</v>
      </c>
      <c r="AJ78" s="151"/>
      <c r="AK78" s="152"/>
      <c r="AL78" s="152"/>
      <c r="AM78" s="153"/>
      <c r="AN78" s="18"/>
    </row>
    <row r="79" spans="1:40" ht="12.75" customHeight="1">
      <c r="A79" s="32"/>
      <c r="B79" s="145" t="s">
        <v>101</v>
      </c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7"/>
      <c r="N79" s="37">
        <v>618</v>
      </c>
      <c r="O79" s="45">
        <v>1</v>
      </c>
      <c r="P79" s="44">
        <v>11</v>
      </c>
      <c r="Q79" s="43" t="s">
        <v>5</v>
      </c>
      <c r="R79" s="42" t="s">
        <v>45</v>
      </c>
      <c r="S79" s="41" t="s">
        <v>33</v>
      </c>
      <c r="T79" s="40" t="s">
        <v>100</v>
      </c>
      <c r="U79" s="39">
        <v>8</v>
      </c>
      <c r="V79" s="38">
        <v>7</v>
      </c>
      <c r="W79" s="37">
        <v>0</v>
      </c>
      <c r="X79" s="37" t="s">
        <v>99</v>
      </c>
      <c r="Y79" s="148"/>
      <c r="Z79" s="149"/>
      <c r="AA79" s="149"/>
      <c r="AB79" s="150"/>
      <c r="AC79" s="36">
        <v>0</v>
      </c>
      <c r="AD79" s="35"/>
      <c r="AE79" s="34">
        <v>0</v>
      </c>
      <c r="AF79" s="33">
        <v>35000</v>
      </c>
      <c r="AG79" s="33">
        <v>0</v>
      </c>
      <c r="AH79" s="33">
        <v>35000</v>
      </c>
      <c r="AI79" s="33">
        <v>0</v>
      </c>
      <c r="AJ79" s="151"/>
      <c r="AK79" s="152"/>
      <c r="AL79" s="152"/>
      <c r="AM79" s="153"/>
      <c r="AN79" s="18"/>
    </row>
    <row r="80" spans="1:40" ht="12.75" customHeight="1">
      <c r="A80" s="32"/>
      <c r="B80" s="145" t="s">
        <v>98</v>
      </c>
      <c r="C80" s="146"/>
      <c r="D80" s="146"/>
      <c r="E80" s="146"/>
      <c r="F80" s="146"/>
      <c r="G80" s="146"/>
      <c r="H80" s="146"/>
      <c r="I80" s="146"/>
      <c r="J80" s="146"/>
      <c r="K80" s="146"/>
      <c r="L80" s="146"/>
      <c r="M80" s="147"/>
      <c r="N80" s="37">
        <v>618</v>
      </c>
      <c r="O80" s="45">
        <v>1</v>
      </c>
      <c r="P80" s="44">
        <v>13</v>
      </c>
      <c r="Q80" s="43" t="s">
        <v>1</v>
      </c>
      <c r="R80" s="42" t="s">
        <v>1</v>
      </c>
      <c r="S80" s="41" t="s">
        <v>1</v>
      </c>
      <c r="T80" s="40" t="s">
        <v>1</v>
      </c>
      <c r="U80" s="39">
        <v>0</v>
      </c>
      <c r="V80" s="38">
        <v>0</v>
      </c>
      <c r="W80" s="37">
        <v>-1</v>
      </c>
      <c r="X80" s="37" t="s">
        <v>1</v>
      </c>
      <c r="Y80" s="148"/>
      <c r="Z80" s="149"/>
      <c r="AA80" s="149"/>
      <c r="AB80" s="150"/>
      <c r="AC80" s="36">
        <f>AC81</f>
        <v>6594088.9100000001</v>
      </c>
      <c r="AD80" s="35"/>
      <c r="AE80" s="34">
        <v>0</v>
      </c>
      <c r="AF80" s="33">
        <v>3130186.08</v>
      </c>
      <c r="AG80" s="33">
        <v>0</v>
      </c>
      <c r="AH80" s="33">
        <v>3165336.08</v>
      </c>
      <c r="AI80" s="33">
        <v>0</v>
      </c>
      <c r="AJ80" s="151"/>
      <c r="AK80" s="152"/>
      <c r="AL80" s="152"/>
      <c r="AM80" s="153"/>
      <c r="AN80" s="18"/>
    </row>
    <row r="81" spans="1:40" ht="63.75" customHeight="1">
      <c r="A81" s="32"/>
      <c r="B81" s="161" t="s">
        <v>19</v>
      </c>
      <c r="C81" s="161"/>
      <c r="D81" s="161"/>
      <c r="E81" s="161"/>
      <c r="F81" s="161"/>
      <c r="G81" s="161"/>
      <c r="H81" s="161"/>
      <c r="I81" s="161"/>
      <c r="J81" s="161"/>
      <c r="K81" s="161"/>
      <c r="L81" s="161"/>
      <c r="M81" s="145"/>
      <c r="N81" s="37">
        <v>618</v>
      </c>
      <c r="O81" s="45">
        <v>1</v>
      </c>
      <c r="P81" s="44">
        <v>13</v>
      </c>
      <c r="Q81" s="43" t="s">
        <v>5</v>
      </c>
      <c r="R81" s="42" t="s">
        <v>18</v>
      </c>
      <c r="S81" s="41" t="s">
        <v>16</v>
      </c>
      <c r="T81" s="40" t="s">
        <v>14</v>
      </c>
      <c r="U81" s="39">
        <v>0</v>
      </c>
      <c r="V81" s="38">
        <v>0</v>
      </c>
      <c r="W81" s="37">
        <v>-1</v>
      </c>
      <c r="X81" s="37" t="s">
        <v>1</v>
      </c>
      <c r="Y81" s="159"/>
      <c r="Z81" s="159"/>
      <c r="AA81" s="159"/>
      <c r="AB81" s="148"/>
      <c r="AC81" s="36">
        <f>AC82+AC124</f>
        <v>6594088.9100000001</v>
      </c>
      <c r="AD81" s="35"/>
      <c r="AE81" s="34">
        <v>0</v>
      </c>
      <c r="AF81" s="33">
        <v>3130186.08</v>
      </c>
      <c r="AG81" s="33">
        <v>0</v>
      </c>
      <c r="AH81" s="33">
        <v>3165336.08</v>
      </c>
      <c r="AI81" s="33">
        <v>0</v>
      </c>
      <c r="AJ81" s="160"/>
      <c r="AK81" s="160"/>
      <c r="AL81" s="160"/>
      <c r="AM81" s="160"/>
      <c r="AN81" s="18"/>
    </row>
    <row r="82" spans="1:40" ht="42.75" customHeight="1">
      <c r="A82" s="32"/>
      <c r="B82" s="161" t="s">
        <v>48</v>
      </c>
      <c r="C82" s="161"/>
      <c r="D82" s="161"/>
      <c r="E82" s="161"/>
      <c r="F82" s="161"/>
      <c r="G82" s="161"/>
      <c r="H82" s="161"/>
      <c r="I82" s="161"/>
      <c r="J82" s="161"/>
      <c r="K82" s="161"/>
      <c r="L82" s="161"/>
      <c r="M82" s="145"/>
      <c r="N82" s="37">
        <v>618</v>
      </c>
      <c r="O82" s="45">
        <v>1</v>
      </c>
      <c r="P82" s="44">
        <v>13</v>
      </c>
      <c r="Q82" s="43" t="s">
        <v>5</v>
      </c>
      <c r="R82" s="42" t="s">
        <v>45</v>
      </c>
      <c r="S82" s="41" t="s">
        <v>16</v>
      </c>
      <c r="T82" s="40" t="s">
        <v>14</v>
      </c>
      <c r="U82" s="39">
        <v>0</v>
      </c>
      <c r="V82" s="38">
        <v>0</v>
      </c>
      <c r="W82" s="37">
        <v>-1</v>
      </c>
      <c r="X82" s="37" t="s">
        <v>1</v>
      </c>
      <c r="Y82" s="159"/>
      <c r="Z82" s="159"/>
      <c r="AA82" s="159"/>
      <c r="AB82" s="148"/>
      <c r="AC82" s="36">
        <f>AC83</f>
        <v>6584088.9100000001</v>
      </c>
      <c r="AD82" s="35"/>
      <c r="AE82" s="34">
        <v>0</v>
      </c>
      <c r="AF82" s="33">
        <v>3130186.08</v>
      </c>
      <c r="AG82" s="33">
        <v>0</v>
      </c>
      <c r="AH82" s="33">
        <v>3165336.08</v>
      </c>
      <c r="AI82" s="33">
        <v>0</v>
      </c>
      <c r="AJ82" s="160"/>
      <c r="AK82" s="160"/>
      <c r="AL82" s="160"/>
      <c r="AM82" s="160"/>
      <c r="AN82" s="18"/>
    </row>
    <row r="83" spans="1:40" ht="42.75" customHeight="1">
      <c r="A83" s="32"/>
      <c r="B83" s="161" t="s">
        <v>47</v>
      </c>
      <c r="C83" s="161"/>
      <c r="D83" s="161"/>
      <c r="E83" s="161"/>
      <c r="F83" s="161"/>
      <c r="G83" s="161"/>
      <c r="H83" s="161"/>
      <c r="I83" s="161"/>
      <c r="J83" s="161"/>
      <c r="K83" s="161"/>
      <c r="L83" s="161"/>
      <c r="M83" s="145"/>
      <c r="N83" s="37">
        <v>618</v>
      </c>
      <c r="O83" s="45">
        <v>1</v>
      </c>
      <c r="P83" s="44">
        <v>13</v>
      </c>
      <c r="Q83" s="43" t="s">
        <v>5</v>
      </c>
      <c r="R83" s="42" t="s">
        <v>45</v>
      </c>
      <c r="S83" s="41" t="s">
        <v>33</v>
      </c>
      <c r="T83" s="40" t="s">
        <v>14</v>
      </c>
      <c r="U83" s="39">
        <v>0</v>
      </c>
      <c r="V83" s="38">
        <v>0</v>
      </c>
      <c r="W83" s="37">
        <v>-1</v>
      </c>
      <c r="X83" s="37" t="s">
        <v>1</v>
      </c>
      <c r="Y83" s="159"/>
      <c r="Z83" s="159"/>
      <c r="AA83" s="159"/>
      <c r="AB83" s="148"/>
      <c r="AC83" s="36">
        <f>AC84+AC94+AC103+AC111</f>
        <v>6584088.9100000001</v>
      </c>
      <c r="AD83" s="35"/>
      <c r="AE83" s="34">
        <v>0</v>
      </c>
      <c r="AF83" s="33">
        <v>3130186.08</v>
      </c>
      <c r="AG83" s="33">
        <v>0</v>
      </c>
      <c r="AH83" s="33">
        <v>3165336.08</v>
      </c>
      <c r="AI83" s="33">
        <v>0</v>
      </c>
      <c r="AJ83" s="160"/>
      <c r="AK83" s="160"/>
      <c r="AL83" s="160"/>
      <c r="AM83" s="160"/>
      <c r="AN83" s="18"/>
    </row>
    <row r="84" spans="1:40" ht="37.5" customHeight="1">
      <c r="A84" s="32"/>
      <c r="B84" s="161" t="s">
        <v>94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45"/>
      <c r="N84" s="37">
        <v>618</v>
      </c>
      <c r="O84" s="45">
        <v>1</v>
      </c>
      <c r="P84" s="44">
        <v>13</v>
      </c>
      <c r="Q84" s="43" t="s">
        <v>5</v>
      </c>
      <c r="R84" s="42" t="s">
        <v>45</v>
      </c>
      <c r="S84" s="41" t="s">
        <v>33</v>
      </c>
      <c r="T84" s="40" t="s">
        <v>95</v>
      </c>
      <c r="U84" s="39">
        <v>0</v>
      </c>
      <c r="V84" s="38">
        <v>0</v>
      </c>
      <c r="W84" s="37">
        <v>-1</v>
      </c>
      <c r="X84" s="37" t="s">
        <v>1</v>
      </c>
      <c r="Y84" s="159"/>
      <c r="Z84" s="159"/>
      <c r="AA84" s="159"/>
      <c r="AB84" s="148"/>
      <c r="AC84" s="36">
        <f>AC85+AC88+AC91</f>
        <v>2140000</v>
      </c>
      <c r="AD84" s="35"/>
      <c r="AE84" s="34">
        <v>0</v>
      </c>
      <c r="AF84" s="33">
        <v>0</v>
      </c>
      <c r="AG84" s="33">
        <v>0</v>
      </c>
      <c r="AH84" s="33">
        <v>0</v>
      </c>
      <c r="AI84" s="33">
        <v>0</v>
      </c>
      <c r="AJ84" s="160"/>
      <c r="AK84" s="160"/>
      <c r="AL84" s="160"/>
      <c r="AM84" s="160"/>
      <c r="AN84" s="18"/>
    </row>
    <row r="85" spans="1:40" ht="30.75" customHeight="1">
      <c r="A85" s="32"/>
      <c r="B85" s="161" t="s">
        <v>12</v>
      </c>
      <c r="C85" s="161"/>
      <c r="D85" s="161"/>
      <c r="E85" s="161"/>
      <c r="F85" s="161"/>
      <c r="G85" s="161"/>
      <c r="H85" s="161"/>
      <c r="I85" s="161"/>
      <c r="J85" s="161"/>
      <c r="K85" s="161"/>
      <c r="L85" s="161"/>
      <c r="M85" s="145"/>
      <c r="N85" s="37">
        <v>618</v>
      </c>
      <c r="O85" s="45">
        <v>1</v>
      </c>
      <c r="P85" s="44">
        <v>13</v>
      </c>
      <c r="Q85" s="43" t="s">
        <v>5</v>
      </c>
      <c r="R85" s="42" t="s">
        <v>45</v>
      </c>
      <c r="S85" s="41" t="s">
        <v>33</v>
      </c>
      <c r="T85" s="40" t="s">
        <v>95</v>
      </c>
      <c r="U85" s="39">
        <v>2</v>
      </c>
      <c r="V85" s="38">
        <v>0</v>
      </c>
      <c r="W85" s="37">
        <v>0</v>
      </c>
      <c r="X85" s="37" t="s">
        <v>11</v>
      </c>
      <c r="Y85" s="159"/>
      <c r="Z85" s="159"/>
      <c r="AA85" s="159"/>
      <c r="AB85" s="148"/>
      <c r="AC85" s="36">
        <f>AC86</f>
        <v>190000</v>
      </c>
      <c r="AD85" s="35"/>
      <c r="AE85" s="34">
        <v>0</v>
      </c>
      <c r="AF85" s="33">
        <v>0</v>
      </c>
      <c r="AG85" s="33">
        <v>0</v>
      </c>
      <c r="AH85" s="33">
        <v>0</v>
      </c>
      <c r="AI85" s="33">
        <v>0</v>
      </c>
      <c r="AJ85" s="160"/>
      <c r="AK85" s="160"/>
      <c r="AL85" s="160"/>
      <c r="AM85" s="160"/>
      <c r="AN85" s="18"/>
    </row>
    <row r="86" spans="1:40" ht="35.25" customHeight="1">
      <c r="A86" s="32"/>
      <c r="B86" s="161" t="s">
        <v>10</v>
      </c>
      <c r="C86" s="161"/>
      <c r="D86" s="161"/>
      <c r="E86" s="161"/>
      <c r="F86" s="161"/>
      <c r="G86" s="161"/>
      <c r="H86" s="161"/>
      <c r="I86" s="161"/>
      <c r="J86" s="161"/>
      <c r="K86" s="161"/>
      <c r="L86" s="161"/>
      <c r="M86" s="145"/>
      <c r="N86" s="37">
        <v>618</v>
      </c>
      <c r="O86" s="45">
        <v>1</v>
      </c>
      <c r="P86" s="44">
        <v>13</v>
      </c>
      <c r="Q86" s="43" t="s">
        <v>5</v>
      </c>
      <c r="R86" s="42" t="s">
        <v>45</v>
      </c>
      <c r="S86" s="41" t="s">
        <v>33</v>
      </c>
      <c r="T86" s="40" t="s">
        <v>95</v>
      </c>
      <c r="U86" s="39">
        <v>2</v>
      </c>
      <c r="V86" s="38">
        <v>4</v>
      </c>
      <c r="W86" s="37">
        <v>0</v>
      </c>
      <c r="X86" s="37" t="s">
        <v>9</v>
      </c>
      <c r="Y86" s="159"/>
      <c r="Z86" s="159"/>
      <c r="AA86" s="159"/>
      <c r="AB86" s="148"/>
      <c r="AC86" s="36">
        <f>AC87</f>
        <v>190000</v>
      </c>
      <c r="AD86" s="35"/>
      <c r="AE86" s="34">
        <v>0</v>
      </c>
      <c r="AF86" s="33">
        <v>0</v>
      </c>
      <c r="AG86" s="33">
        <v>0</v>
      </c>
      <c r="AH86" s="33">
        <v>0</v>
      </c>
      <c r="AI86" s="33">
        <v>0</v>
      </c>
      <c r="AJ86" s="160"/>
      <c r="AK86" s="160"/>
      <c r="AL86" s="160"/>
      <c r="AM86" s="160"/>
      <c r="AN86" s="18"/>
    </row>
    <row r="87" spans="1:40" ht="12.75" customHeight="1">
      <c r="A87" s="32"/>
      <c r="B87" s="161" t="s">
        <v>8</v>
      </c>
      <c r="C87" s="161"/>
      <c r="D87" s="161"/>
      <c r="E87" s="161"/>
      <c r="F87" s="161"/>
      <c r="G87" s="161"/>
      <c r="H87" s="161"/>
      <c r="I87" s="161"/>
      <c r="J87" s="161"/>
      <c r="K87" s="161"/>
      <c r="L87" s="161"/>
      <c r="M87" s="145"/>
      <c r="N87" s="37">
        <v>618</v>
      </c>
      <c r="O87" s="45">
        <v>1</v>
      </c>
      <c r="P87" s="44">
        <v>13</v>
      </c>
      <c r="Q87" s="43" t="s">
        <v>5</v>
      </c>
      <c r="R87" s="42" t="s">
        <v>45</v>
      </c>
      <c r="S87" s="41" t="s">
        <v>33</v>
      </c>
      <c r="T87" s="40" t="s">
        <v>95</v>
      </c>
      <c r="U87" s="39">
        <v>2</v>
      </c>
      <c r="V87" s="38">
        <v>4</v>
      </c>
      <c r="W87" s="37">
        <v>4</v>
      </c>
      <c r="X87" s="37" t="s">
        <v>7</v>
      </c>
      <c r="Y87" s="159"/>
      <c r="Z87" s="159"/>
      <c r="AA87" s="159"/>
      <c r="AB87" s="148"/>
      <c r="AC87" s="143">
        <f>194000-4000</f>
        <v>190000</v>
      </c>
      <c r="AD87" s="35"/>
      <c r="AE87" s="34">
        <v>0</v>
      </c>
      <c r="AF87" s="33">
        <v>0</v>
      </c>
      <c r="AG87" s="33">
        <v>0</v>
      </c>
      <c r="AH87" s="33">
        <v>0</v>
      </c>
      <c r="AI87" s="33">
        <v>0</v>
      </c>
      <c r="AJ87" s="160"/>
      <c r="AK87" s="160"/>
      <c r="AL87" s="160"/>
      <c r="AM87" s="160"/>
      <c r="AN87" s="18"/>
    </row>
    <row r="88" spans="1:40" ht="34.5" customHeight="1">
      <c r="A88" s="32"/>
      <c r="B88" s="161" t="s">
        <v>142</v>
      </c>
      <c r="C88" s="161"/>
      <c r="D88" s="161"/>
      <c r="E88" s="161"/>
      <c r="F88" s="161"/>
      <c r="G88" s="161"/>
      <c r="H88" s="161"/>
      <c r="I88" s="161"/>
      <c r="J88" s="161"/>
      <c r="K88" s="161"/>
      <c r="L88" s="161"/>
      <c r="M88" s="145"/>
      <c r="N88" s="37">
        <v>618</v>
      </c>
      <c r="O88" s="45">
        <v>1</v>
      </c>
      <c r="P88" s="44">
        <v>13</v>
      </c>
      <c r="Q88" s="43" t="s">
        <v>5</v>
      </c>
      <c r="R88" s="42" t="s">
        <v>45</v>
      </c>
      <c r="S88" s="41" t="s">
        <v>33</v>
      </c>
      <c r="T88" s="40" t="s">
        <v>95</v>
      </c>
      <c r="U88" s="39">
        <v>8</v>
      </c>
      <c r="V88" s="38">
        <v>0</v>
      </c>
      <c r="W88" s="37">
        <v>0</v>
      </c>
      <c r="X88" s="37">
        <v>400</v>
      </c>
      <c r="Y88" s="159"/>
      <c r="Z88" s="159"/>
      <c r="AA88" s="159"/>
      <c r="AB88" s="148"/>
      <c r="AC88" s="36">
        <f>AC89</f>
        <v>950000</v>
      </c>
      <c r="AD88" s="35"/>
      <c r="AE88" s="34">
        <v>0</v>
      </c>
      <c r="AF88" s="33">
        <v>0</v>
      </c>
      <c r="AG88" s="33">
        <v>0</v>
      </c>
      <c r="AH88" s="33">
        <v>0</v>
      </c>
      <c r="AI88" s="33">
        <v>0</v>
      </c>
      <c r="AJ88" s="160"/>
      <c r="AK88" s="160"/>
      <c r="AL88" s="160"/>
      <c r="AM88" s="160"/>
      <c r="AN88" s="18"/>
    </row>
    <row r="89" spans="1:40" ht="12.75" customHeight="1">
      <c r="A89" s="32"/>
      <c r="B89" s="161" t="s">
        <v>143</v>
      </c>
      <c r="C89" s="161"/>
      <c r="D89" s="161"/>
      <c r="E89" s="161"/>
      <c r="F89" s="161"/>
      <c r="G89" s="161"/>
      <c r="H89" s="161"/>
      <c r="I89" s="161"/>
      <c r="J89" s="161"/>
      <c r="K89" s="161"/>
      <c r="L89" s="161"/>
      <c r="M89" s="145"/>
      <c r="N89" s="37">
        <v>618</v>
      </c>
      <c r="O89" s="45">
        <v>1</v>
      </c>
      <c r="P89" s="44">
        <v>13</v>
      </c>
      <c r="Q89" s="43" t="s">
        <v>5</v>
      </c>
      <c r="R89" s="42" t="s">
        <v>45</v>
      </c>
      <c r="S89" s="41" t="s">
        <v>33</v>
      </c>
      <c r="T89" s="40" t="s">
        <v>95</v>
      </c>
      <c r="U89" s="39">
        <v>8</v>
      </c>
      <c r="V89" s="38">
        <v>3</v>
      </c>
      <c r="W89" s="37">
        <v>0</v>
      </c>
      <c r="X89" s="37">
        <v>410</v>
      </c>
      <c r="Y89" s="159"/>
      <c r="Z89" s="159"/>
      <c r="AA89" s="159"/>
      <c r="AB89" s="148"/>
      <c r="AC89" s="143">
        <f>AC90</f>
        <v>950000</v>
      </c>
      <c r="AD89" s="35"/>
      <c r="AE89" s="34">
        <v>0</v>
      </c>
      <c r="AF89" s="33">
        <v>0</v>
      </c>
      <c r="AG89" s="33">
        <v>0</v>
      </c>
      <c r="AH89" s="33">
        <v>0</v>
      </c>
      <c r="AI89" s="33">
        <v>0</v>
      </c>
      <c r="AJ89" s="160"/>
      <c r="AK89" s="160"/>
      <c r="AL89" s="160"/>
      <c r="AM89" s="160"/>
      <c r="AN89" s="18"/>
    </row>
    <row r="90" spans="1:40" ht="37.5" customHeight="1">
      <c r="A90" s="32"/>
      <c r="B90" s="161" t="s">
        <v>144</v>
      </c>
      <c r="C90" s="161"/>
      <c r="D90" s="161"/>
      <c r="E90" s="161"/>
      <c r="F90" s="161"/>
      <c r="G90" s="161"/>
      <c r="H90" s="161"/>
      <c r="I90" s="161"/>
      <c r="J90" s="161"/>
      <c r="K90" s="161"/>
      <c r="L90" s="161"/>
      <c r="M90" s="145"/>
      <c r="N90" s="37">
        <v>618</v>
      </c>
      <c r="O90" s="45">
        <v>1</v>
      </c>
      <c r="P90" s="44">
        <v>13</v>
      </c>
      <c r="Q90" s="43" t="s">
        <v>5</v>
      </c>
      <c r="R90" s="42" t="s">
        <v>45</v>
      </c>
      <c r="S90" s="41" t="s">
        <v>33</v>
      </c>
      <c r="T90" s="40" t="s">
        <v>95</v>
      </c>
      <c r="U90" s="39">
        <v>8</v>
      </c>
      <c r="V90" s="38">
        <v>3</v>
      </c>
      <c r="W90" s="37">
        <v>1</v>
      </c>
      <c r="X90" s="37">
        <v>412</v>
      </c>
      <c r="Y90" s="159"/>
      <c r="Z90" s="159"/>
      <c r="AA90" s="159"/>
      <c r="AB90" s="148"/>
      <c r="AC90" s="143">
        <f>1000000-50000</f>
        <v>950000</v>
      </c>
      <c r="AD90" s="35"/>
      <c r="AE90" s="34">
        <v>0</v>
      </c>
      <c r="AF90" s="33">
        <v>0</v>
      </c>
      <c r="AG90" s="33">
        <v>0</v>
      </c>
      <c r="AH90" s="33">
        <v>0</v>
      </c>
      <c r="AI90" s="33">
        <v>0</v>
      </c>
      <c r="AJ90" s="160"/>
      <c r="AK90" s="160"/>
      <c r="AL90" s="160"/>
      <c r="AM90" s="160"/>
      <c r="AN90" s="18"/>
    </row>
    <row r="91" spans="1:40" ht="20.25" customHeight="1">
      <c r="A91" s="32"/>
      <c r="B91" s="124"/>
      <c r="C91" s="124"/>
      <c r="D91" s="124"/>
      <c r="E91" s="124"/>
      <c r="F91" s="124"/>
      <c r="G91" s="124"/>
      <c r="H91" s="124"/>
      <c r="I91" s="124"/>
      <c r="J91" s="124"/>
      <c r="K91" s="124"/>
      <c r="L91" s="124"/>
      <c r="M91" s="117" t="s">
        <v>106</v>
      </c>
      <c r="N91" s="37">
        <v>618</v>
      </c>
      <c r="O91" s="45">
        <v>1</v>
      </c>
      <c r="P91" s="44">
        <v>13</v>
      </c>
      <c r="Q91" s="43">
        <v>18</v>
      </c>
      <c r="R91" s="42">
        <v>3</v>
      </c>
      <c r="S91" s="41" t="s">
        <v>33</v>
      </c>
      <c r="T91" s="40">
        <v>10010</v>
      </c>
      <c r="U91" s="39"/>
      <c r="V91" s="38"/>
      <c r="W91" s="37"/>
      <c r="X91" s="37">
        <v>800</v>
      </c>
      <c r="Y91" s="125"/>
      <c r="Z91" s="125"/>
      <c r="AA91" s="125"/>
      <c r="AB91" s="119"/>
      <c r="AC91" s="36">
        <f>AC92</f>
        <v>1000000</v>
      </c>
      <c r="AD91" s="35"/>
      <c r="AE91" s="137">
        <v>0</v>
      </c>
      <c r="AF91" s="136">
        <v>0</v>
      </c>
      <c r="AG91" s="136">
        <v>0</v>
      </c>
      <c r="AH91" s="136">
        <v>0</v>
      </c>
      <c r="AI91" s="136">
        <v>0</v>
      </c>
      <c r="AJ91" s="126"/>
      <c r="AK91" s="126"/>
      <c r="AL91" s="126"/>
      <c r="AM91" s="126"/>
      <c r="AN91" s="18"/>
    </row>
    <row r="92" spans="1:40" ht="20.25" customHeight="1">
      <c r="A92" s="32"/>
      <c r="B92" s="124"/>
      <c r="C92" s="124"/>
      <c r="D92" s="124"/>
      <c r="E92" s="124"/>
      <c r="F92" s="124"/>
      <c r="G92" s="124"/>
      <c r="H92" s="124"/>
      <c r="I92" s="124"/>
      <c r="J92" s="124"/>
      <c r="K92" s="124"/>
      <c r="L92" s="124"/>
      <c r="M92" s="117" t="s">
        <v>97</v>
      </c>
      <c r="N92" s="37">
        <v>618</v>
      </c>
      <c r="O92" s="45">
        <v>1</v>
      </c>
      <c r="P92" s="44">
        <v>13</v>
      </c>
      <c r="Q92" s="43">
        <v>18</v>
      </c>
      <c r="R92" s="42">
        <v>3</v>
      </c>
      <c r="S92" s="41" t="s">
        <v>33</v>
      </c>
      <c r="T92" s="40">
        <v>10010</v>
      </c>
      <c r="U92" s="39"/>
      <c r="V92" s="38"/>
      <c r="W92" s="37"/>
      <c r="X92" s="37">
        <v>830</v>
      </c>
      <c r="Y92" s="125"/>
      <c r="Z92" s="125"/>
      <c r="AA92" s="125"/>
      <c r="AB92" s="119"/>
      <c r="AC92" s="36">
        <f>AC93</f>
        <v>1000000</v>
      </c>
      <c r="AD92" s="35"/>
      <c r="AE92" s="137">
        <v>0</v>
      </c>
      <c r="AF92" s="136">
        <v>0</v>
      </c>
      <c r="AG92" s="136">
        <v>0</v>
      </c>
      <c r="AH92" s="136">
        <v>0</v>
      </c>
      <c r="AI92" s="136">
        <v>0</v>
      </c>
      <c r="AJ92" s="126"/>
      <c r="AK92" s="126"/>
      <c r="AL92" s="126"/>
      <c r="AM92" s="126"/>
      <c r="AN92" s="18"/>
    </row>
    <row r="93" spans="1:40" ht="40.5" customHeight="1">
      <c r="A93" s="32"/>
      <c r="B93" s="124"/>
      <c r="C93" s="124"/>
      <c r="D93" s="124"/>
      <c r="E93" s="124"/>
      <c r="F93" s="124"/>
      <c r="G93" s="124"/>
      <c r="H93" s="124"/>
      <c r="I93" s="124"/>
      <c r="J93" s="124"/>
      <c r="K93" s="124"/>
      <c r="L93" s="124"/>
      <c r="M93" s="117" t="s">
        <v>96</v>
      </c>
      <c r="N93" s="37">
        <v>618</v>
      </c>
      <c r="O93" s="45">
        <v>1</v>
      </c>
      <c r="P93" s="44">
        <v>13</v>
      </c>
      <c r="Q93" s="43">
        <v>18</v>
      </c>
      <c r="R93" s="42">
        <v>3</v>
      </c>
      <c r="S93" s="41" t="s">
        <v>33</v>
      </c>
      <c r="T93" s="40">
        <v>10010</v>
      </c>
      <c r="U93" s="39"/>
      <c r="V93" s="38"/>
      <c r="W93" s="37"/>
      <c r="X93" s="37">
        <v>831</v>
      </c>
      <c r="Y93" s="125"/>
      <c r="Z93" s="125"/>
      <c r="AA93" s="125"/>
      <c r="AB93" s="119"/>
      <c r="AC93" s="36">
        <v>1000000</v>
      </c>
      <c r="AD93" s="35"/>
      <c r="AE93" s="137">
        <v>0</v>
      </c>
      <c r="AF93" s="136">
        <v>0</v>
      </c>
      <c r="AG93" s="136">
        <v>0</v>
      </c>
      <c r="AH93" s="136">
        <v>0</v>
      </c>
      <c r="AI93" s="136">
        <v>0</v>
      </c>
      <c r="AJ93" s="126"/>
      <c r="AK93" s="126"/>
      <c r="AL93" s="126"/>
      <c r="AM93" s="126"/>
      <c r="AN93" s="18"/>
    </row>
    <row r="94" spans="1:40" ht="21.75" customHeight="1">
      <c r="A94" s="32"/>
      <c r="B94" s="161" t="s">
        <v>93</v>
      </c>
      <c r="C94" s="161"/>
      <c r="D94" s="161"/>
      <c r="E94" s="161"/>
      <c r="F94" s="161"/>
      <c r="G94" s="161"/>
      <c r="H94" s="161"/>
      <c r="I94" s="161"/>
      <c r="J94" s="161"/>
      <c r="K94" s="161"/>
      <c r="L94" s="161"/>
      <c r="M94" s="145"/>
      <c r="N94" s="37">
        <v>618</v>
      </c>
      <c r="O94" s="45">
        <v>1</v>
      </c>
      <c r="P94" s="44">
        <v>13</v>
      </c>
      <c r="Q94" s="43" t="s">
        <v>5</v>
      </c>
      <c r="R94" s="42" t="s">
        <v>45</v>
      </c>
      <c r="S94" s="41" t="s">
        <v>33</v>
      </c>
      <c r="T94" s="40" t="s">
        <v>72</v>
      </c>
      <c r="U94" s="39">
        <v>0</v>
      </c>
      <c r="V94" s="38">
        <v>0</v>
      </c>
      <c r="W94" s="37">
        <v>-1</v>
      </c>
      <c r="X94" s="37" t="s">
        <v>1</v>
      </c>
      <c r="Y94" s="159"/>
      <c r="Z94" s="159"/>
      <c r="AA94" s="159"/>
      <c r="AB94" s="148"/>
      <c r="AC94" s="36">
        <f>AC95+AC99</f>
        <v>2627687.7400000002</v>
      </c>
      <c r="AD94" s="35"/>
      <c r="AE94" s="34">
        <v>0</v>
      </c>
      <c r="AF94" s="33">
        <v>1521437.58</v>
      </c>
      <c r="AG94" s="33">
        <v>0</v>
      </c>
      <c r="AH94" s="33">
        <v>1680824.58</v>
      </c>
      <c r="AI94" s="33">
        <v>0</v>
      </c>
      <c r="AJ94" s="160"/>
      <c r="AK94" s="160"/>
      <c r="AL94" s="160"/>
      <c r="AM94" s="160"/>
      <c r="AN94" s="18"/>
    </row>
    <row r="95" spans="1:40" ht="62.25" customHeight="1">
      <c r="A95" s="32"/>
      <c r="B95" s="161" t="s">
        <v>68</v>
      </c>
      <c r="C95" s="161"/>
      <c r="D95" s="161"/>
      <c r="E95" s="161"/>
      <c r="F95" s="161"/>
      <c r="G95" s="161"/>
      <c r="H95" s="161"/>
      <c r="I95" s="161"/>
      <c r="J95" s="161"/>
      <c r="K95" s="161"/>
      <c r="L95" s="161"/>
      <c r="M95" s="145"/>
      <c r="N95" s="37">
        <v>618</v>
      </c>
      <c r="O95" s="45">
        <v>1</v>
      </c>
      <c r="P95" s="44">
        <v>13</v>
      </c>
      <c r="Q95" s="43" t="s">
        <v>5</v>
      </c>
      <c r="R95" s="42" t="s">
        <v>45</v>
      </c>
      <c r="S95" s="41" t="s">
        <v>33</v>
      </c>
      <c r="T95" s="40" t="s">
        <v>72</v>
      </c>
      <c r="U95" s="39">
        <v>1</v>
      </c>
      <c r="V95" s="38">
        <v>0</v>
      </c>
      <c r="W95" s="37">
        <v>0</v>
      </c>
      <c r="X95" s="37" t="s">
        <v>67</v>
      </c>
      <c r="Y95" s="159"/>
      <c r="Z95" s="159"/>
      <c r="AA95" s="159"/>
      <c r="AB95" s="148"/>
      <c r="AC95" s="36">
        <f>AC96</f>
        <v>934858.25</v>
      </c>
      <c r="AD95" s="35"/>
      <c r="AE95" s="34">
        <v>0</v>
      </c>
      <c r="AF95" s="33">
        <v>66217.58</v>
      </c>
      <c r="AG95" s="33">
        <v>0</v>
      </c>
      <c r="AH95" s="33">
        <v>151384.57999999999</v>
      </c>
      <c r="AI95" s="33">
        <v>0</v>
      </c>
      <c r="AJ95" s="160"/>
      <c r="AK95" s="160"/>
      <c r="AL95" s="160"/>
      <c r="AM95" s="160"/>
      <c r="AN95" s="18"/>
    </row>
    <row r="96" spans="1:40" ht="26.25" customHeight="1">
      <c r="A96" s="32"/>
      <c r="B96" s="161" t="s">
        <v>92</v>
      </c>
      <c r="C96" s="161"/>
      <c r="D96" s="161"/>
      <c r="E96" s="161"/>
      <c r="F96" s="161"/>
      <c r="G96" s="161"/>
      <c r="H96" s="161"/>
      <c r="I96" s="161"/>
      <c r="J96" s="161"/>
      <c r="K96" s="161"/>
      <c r="L96" s="161"/>
      <c r="M96" s="145"/>
      <c r="N96" s="37">
        <v>618</v>
      </c>
      <c r="O96" s="45">
        <v>1</v>
      </c>
      <c r="P96" s="44">
        <v>13</v>
      </c>
      <c r="Q96" s="43" t="s">
        <v>5</v>
      </c>
      <c r="R96" s="42" t="s">
        <v>45</v>
      </c>
      <c r="S96" s="41" t="s">
        <v>33</v>
      </c>
      <c r="T96" s="40" t="s">
        <v>72</v>
      </c>
      <c r="U96" s="39">
        <v>1</v>
      </c>
      <c r="V96" s="38">
        <v>1</v>
      </c>
      <c r="W96" s="37">
        <v>0</v>
      </c>
      <c r="X96" s="37" t="s">
        <v>91</v>
      </c>
      <c r="Y96" s="159"/>
      <c r="Z96" s="159"/>
      <c r="AA96" s="159"/>
      <c r="AB96" s="148"/>
      <c r="AC96" s="36">
        <f>AC97+AC98</f>
        <v>934858.25</v>
      </c>
      <c r="AD96" s="35"/>
      <c r="AE96" s="34">
        <v>0</v>
      </c>
      <c r="AF96" s="33">
        <v>66217.58</v>
      </c>
      <c r="AG96" s="33">
        <v>0</v>
      </c>
      <c r="AH96" s="33">
        <v>151384.57999999999</v>
      </c>
      <c r="AI96" s="33">
        <v>0</v>
      </c>
      <c r="AJ96" s="160"/>
      <c r="AK96" s="160"/>
      <c r="AL96" s="160"/>
      <c r="AM96" s="160"/>
      <c r="AN96" s="18"/>
    </row>
    <row r="97" spans="1:40" ht="12.75" customHeight="1">
      <c r="A97" s="32"/>
      <c r="B97" s="161" t="s">
        <v>90</v>
      </c>
      <c r="C97" s="161"/>
      <c r="D97" s="161"/>
      <c r="E97" s="161"/>
      <c r="F97" s="161"/>
      <c r="G97" s="161"/>
      <c r="H97" s="161"/>
      <c r="I97" s="161"/>
      <c r="J97" s="161"/>
      <c r="K97" s="161"/>
      <c r="L97" s="161"/>
      <c r="M97" s="145"/>
      <c r="N97" s="37">
        <v>618</v>
      </c>
      <c r="O97" s="45">
        <v>1</v>
      </c>
      <c r="P97" s="44">
        <v>13</v>
      </c>
      <c r="Q97" s="43" t="s">
        <v>5</v>
      </c>
      <c r="R97" s="42" t="s">
        <v>45</v>
      </c>
      <c r="S97" s="41" t="s">
        <v>33</v>
      </c>
      <c r="T97" s="40" t="s">
        <v>72</v>
      </c>
      <c r="U97" s="39">
        <v>1</v>
      </c>
      <c r="V97" s="38">
        <v>1</v>
      </c>
      <c r="W97" s="37">
        <v>1</v>
      </c>
      <c r="X97" s="37" t="s">
        <v>89</v>
      </c>
      <c r="Y97" s="159"/>
      <c r="Z97" s="159"/>
      <c r="AA97" s="159"/>
      <c r="AB97" s="148"/>
      <c r="AC97" s="143">
        <f>650865.08+53564.17</f>
        <v>704429.25</v>
      </c>
      <c r="AD97" s="35"/>
      <c r="AE97" s="34">
        <v>0</v>
      </c>
      <c r="AF97" s="33">
        <v>0</v>
      </c>
      <c r="AG97" s="33">
        <v>0</v>
      </c>
      <c r="AH97" s="33">
        <v>0</v>
      </c>
      <c r="AI97" s="33">
        <v>0</v>
      </c>
      <c r="AJ97" s="160"/>
      <c r="AK97" s="160"/>
      <c r="AL97" s="160"/>
      <c r="AM97" s="160"/>
      <c r="AN97" s="18"/>
    </row>
    <row r="98" spans="1:40" ht="45.75" customHeight="1">
      <c r="A98" s="32"/>
      <c r="B98" s="161" t="s">
        <v>88</v>
      </c>
      <c r="C98" s="161"/>
      <c r="D98" s="161"/>
      <c r="E98" s="161"/>
      <c r="F98" s="161"/>
      <c r="G98" s="161"/>
      <c r="H98" s="161"/>
      <c r="I98" s="161"/>
      <c r="J98" s="161"/>
      <c r="K98" s="161"/>
      <c r="L98" s="161"/>
      <c r="M98" s="145"/>
      <c r="N98" s="37">
        <v>618</v>
      </c>
      <c r="O98" s="45">
        <v>1</v>
      </c>
      <c r="P98" s="44">
        <v>13</v>
      </c>
      <c r="Q98" s="43" t="s">
        <v>5</v>
      </c>
      <c r="R98" s="42" t="s">
        <v>45</v>
      </c>
      <c r="S98" s="41" t="s">
        <v>33</v>
      </c>
      <c r="T98" s="40" t="s">
        <v>72</v>
      </c>
      <c r="U98" s="39">
        <v>1</v>
      </c>
      <c r="V98" s="38">
        <v>1</v>
      </c>
      <c r="W98" s="37">
        <v>9</v>
      </c>
      <c r="X98" s="37" t="s">
        <v>87</v>
      </c>
      <c r="Y98" s="159"/>
      <c r="Z98" s="159"/>
      <c r="AA98" s="159"/>
      <c r="AB98" s="148"/>
      <c r="AC98" s="143">
        <f>215948+14481</f>
        <v>230429</v>
      </c>
      <c r="AD98" s="35"/>
      <c r="AE98" s="34">
        <v>0</v>
      </c>
      <c r="AF98" s="33">
        <v>66217.58</v>
      </c>
      <c r="AG98" s="33">
        <v>0</v>
      </c>
      <c r="AH98" s="33">
        <v>151384.57999999999</v>
      </c>
      <c r="AI98" s="33">
        <v>0</v>
      </c>
      <c r="AJ98" s="160"/>
      <c r="AK98" s="160"/>
      <c r="AL98" s="160"/>
      <c r="AM98" s="160"/>
      <c r="AN98" s="18"/>
    </row>
    <row r="99" spans="1:40" ht="28.5" customHeight="1">
      <c r="A99" s="32"/>
      <c r="B99" s="161" t="s">
        <v>12</v>
      </c>
      <c r="C99" s="161"/>
      <c r="D99" s="161"/>
      <c r="E99" s="161"/>
      <c r="F99" s="161"/>
      <c r="G99" s="161"/>
      <c r="H99" s="161"/>
      <c r="I99" s="161"/>
      <c r="J99" s="161"/>
      <c r="K99" s="161"/>
      <c r="L99" s="161"/>
      <c r="M99" s="145"/>
      <c r="N99" s="37">
        <v>618</v>
      </c>
      <c r="O99" s="45">
        <v>1</v>
      </c>
      <c r="P99" s="44">
        <v>13</v>
      </c>
      <c r="Q99" s="43" t="s">
        <v>5</v>
      </c>
      <c r="R99" s="42" t="s">
        <v>45</v>
      </c>
      <c r="S99" s="41" t="s">
        <v>33</v>
      </c>
      <c r="T99" s="40" t="s">
        <v>72</v>
      </c>
      <c r="U99" s="39">
        <v>2</v>
      </c>
      <c r="V99" s="38">
        <v>0</v>
      </c>
      <c r="W99" s="37">
        <v>0</v>
      </c>
      <c r="X99" s="37" t="s">
        <v>11</v>
      </c>
      <c r="Y99" s="159"/>
      <c r="Z99" s="159"/>
      <c r="AA99" s="159"/>
      <c r="AB99" s="148"/>
      <c r="AC99" s="36">
        <f>AC100</f>
        <v>1692829.49</v>
      </c>
      <c r="AD99" s="35"/>
      <c r="AE99" s="34">
        <v>0</v>
      </c>
      <c r="AF99" s="33">
        <v>1455220</v>
      </c>
      <c r="AG99" s="33">
        <v>0</v>
      </c>
      <c r="AH99" s="33">
        <v>1529440</v>
      </c>
      <c r="AI99" s="33">
        <v>0</v>
      </c>
      <c r="AJ99" s="160"/>
      <c r="AK99" s="160"/>
      <c r="AL99" s="160"/>
      <c r="AM99" s="160"/>
      <c r="AN99" s="18"/>
    </row>
    <row r="100" spans="1:40" ht="32.25" customHeight="1">
      <c r="A100" s="32"/>
      <c r="B100" s="161" t="s">
        <v>10</v>
      </c>
      <c r="C100" s="161"/>
      <c r="D100" s="161"/>
      <c r="E100" s="161"/>
      <c r="F100" s="161"/>
      <c r="G100" s="161"/>
      <c r="H100" s="161"/>
      <c r="I100" s="161"/>
      <c r="J100" s="161"/>
      <c r="K100" s="161"/>
      <c r="L100" s="161"/>
      <c r="M100" s="145"/>
      <c r="N100" s="37">
        <v>618</v>
      </c>
      <c r="O100" s="45">
        <v>1</v>
      </c>
      <c r="P100" s="44">
        <v>13</v>
      </c>
      <c r="Q100" s="43" t="s">
        <v>5</v>
      </c>
      <c r="R100" s="42" t="s">
        <v>45</v>
      </c>
      <c r="S100" s="41" t="s">
        <v>33</v>
      </c>
      <c r="T100" s="40" t="s">
        <v>72</v>
      </c>
      <c r="U100" s="39">
        <v>2</v>
      </c>
      <c r="V100" s="38">
        <v>4</v>
      </c>
      <c r="W100" s="37">
        <v>0</v>
      </c>
      <c r="X100" s="37" t="s">
        <v>9</v>
      </c>
      <c r="Y100" s="159"/>
      <c r="Z100" s="159"/>
      <c r="AA100" s="159"/>
      <c r="AB100" s="148"/>
      <c r="AC100" s="36">
        <f>AC102+AC101</f>
        <v>1692829.49</v>
      </c>
      <c r="AD100" s="35"/>
      <c r="AE100" s="34">
        <v>0</v>
      </c>
      <c r="AF100" s="33">
        <v>1455220</v>
      </c>
      <c r="AG100" s="33">
        <v>0</v>
      </c>
      <c r="AH100" s="33">
        <v>1529440</v>
      </c>
      <c r="AI100" s="33">
        <v>0</v>
      </c>
      <c r="AJ100" s="160"/>
      <c r="AK100" s="160"/>
      <c r="AL100" s="160"/>
      <c r="AM100" s="160"/>
      <c r="AN100" s="18"/>
    </row>
    <row r="101" spans="1:40" ht="27" customHeight="1">
      <c r="A101" s="32"/>
      <c r="B101" s="161" t="s">
        <v>149</v>
      </c>
      <c r="C101" s="161"/>
      <c r="D101" s="161"/>
      <c r="E101" s="161"/>
      <c r="F101" s="161"/>
      <c r="G101" s="161"/>
      <c r="H101" s="161"/>
      <c r="I101" s="161"/>
      <c r="J101" s="161"/>
      <c r="K101" s="161"/>
      <c r="L101" s="161"/>
      <c r="M101" s="145"/>
      <c r="N101" s="37">
        <v>618</v>
      </c>
      <c r="O101" s="45">
        <v>1</v>
      </c>
      <c r="P101" s="44">
        <v>13</v>
      </c>
      <c r="Q101" s="43" t="s">
        <v>5</v>
      </c>
      <c r="R101" s="42" t="s">
        <v>45</v>
      </c>
      <c r="S101" s="41" t="s">
        <v>33</v>
      </c>
      <c r="T101" s="40" t="s">
        <v>72</v>
      </c>
      <c r="U101" s="39">
        <v>2</v>
      </c>
      <c r="V101" s="38">
        <v>4</v>
      </c>
      <c r="W101" s="37">
        <v>4</v>
      </c>
      <c r="X101" s="37">
        <v>242</v>
      </c>
      <c r="Y101" s="159"/>
      <c r="Z101" s="159"/>
      <c r="AA101" s="159"/>
      <c r="AB101" s="148"/>
      <c r="AC101" s="143">
        <f>21304.52-21304.52</f>
        <v>0</v>
      </c>
      <c r="AD101" s="35"/>
      <c r="AE101" s="34">
        <v>0</v>
      </c>
      <c r="AF101" s="33">
        <v>1455220</v>
      </c>
      <c r="AG101" s="33">
        <v>0</v>
      </c>
      <c r="AH101" s="33">
        <v>1529440</v>
      </c>
      <c r="AI101" s="33">
        <v>0</v>
      </c>
      <c r="AJ101" s="160"/>
      <c r="AK101" s="160"/>
      <c r="AL101" s="160"/>
      <c r="AM101" s="160"/>
      <c r="AN101" s="18"/>
    </row>
    <row r="102" spans="1:40" ht="12.75" customHeight="1">
      <c r="A102" s="32"/>
      <c r="B102" s="161" t="s">
        <v>8</v>
      </c>
      <c r="C102" s="161"/>
      <c r="D102" s="161"/>
      <c r="E102" s="161"/>
      <c r="F102" s="161"/>
      <c r="G102" s="161"/>
      <c r="H102" s="161"/>
      <c r="I102" s="161"/>
      <c r="J102" s="161"/>
      <c r="K102" s="161"/>
      <c r="L102" s="161"/>
      <c r="M102" s="145"/>
      <c r="N102" s="37">
        <v>618</v>
      </c>
      <c r="O102" s="45">
        <v>1</v>
      </c>
      <c r="P102" s="44">
        <v>13</v>
      </c>
      <c r="Q102" s="43" t="s">
        <v>5</v>
      </c>
      <c r="R102" s="42" t="s">
        <v>45</v>
      </c>
      <c r="S102" s="41" t="s">
        <v>33</v>
      </c>
      <c r="T102" s="40" t="s">
        <v>72</v>
      </c>
      <c r="U102" s="39">
        <v>2</v>
      </c>
      <c r="V102" s="38">
        <v>4</v>
      </c>
      <c r="W102" s="37">
        <v>4</v>
      </c>
      <c r="X102" s="37" t="s">
        <v>7</v>
      </c>
      <c r="Y102" s="159"/>
      <c r="Z102" s="159"/>
      <c r="AA102" s="159"/>
      <c r="AB102" s="148"/>
      <c r="AC102" s="143">
        <f>1703335.75-4036.26-6470</f>
        <v>1692829.49</v>
      </c>
      <c r="AD102" s="35"/>
      <c r="AE102" s="34">
        <v>0</v>
      </c>
      <c r="AF102" s="33">
        <v>1455220</v>
      </c>
      <c r="AG102" s="33">
        <v>0</v>
      </c>
      <c r="AH102" s="33">
        <v>1529440</v>
      </c>
      <c r="AI102" s="33">
        <v>0</v>
      </c>
      <c r="AJ102" s="160"/>
      <c r="AK102" s="160"/>
      <c r="AL102" s="160"/>
      <c r="AM102" s="160"/>
      <c r="AN102" s="18"/>
    </row>
    <row r="103" spans="1:40" ht="39" customHeight="1">
      <c r="A103" s="32"/>
      <c r="B103" s="161" t="s">
        <v>94</v>
      </c>
      <c r="C103" s="161"/>
      <c r="D103" s="161"/>
      <c r="E103" s="161"/>
      <c r="F103" s="161"/>
      <c r="G103" s="161"/>
      <c r="H103" s="161"/>
      <c r="I103" s="161"/>
      <c r="J103" s="161"/>
      <c r="K103" s="161"/>
      <c r="L103" s="161"/>
      <c r="M103" s="145"/>
      <c r="N103" s="37">
        <v>618</v>
      </c>
      <c r="O103" s="45">
        <v>1</v>
      </c>
      <c r="P103" s="44">
        <v>13</v>
      </c>
      <c r="Q103" s="43" t="s">
        <v>5</v>
      </c>
      <c r="R103" s="42" t="s">
        <v>45</v>
      </c>
      <c r="S103" s="41" t="s">
        <v>33</v>
      </c>
      <c r="T103" s="40" t="s">
        <v>2</v>
      </c>
      <c r="U103" s="39">
        <v>0</v>
      </c>
      <c r="V103" s="38">
        <v>0</v>
      </c>
      <c r="W103" s="37">
        <v>-1</v>
      </c>
      <c r="X103" s="37" t="s">
        <v>1</v>
      </c>
      <c r="Y103" s="159"/>
      <c r="Z103" s="159"/>
      <c r="AA103" s="159"/>
      <c r="AB103" s="148"/>
      <c r="AC103" s="36">
        <f>AC104+AC108</f>
        <v>343958.91</v>
      </c>
      <c r="AD103" s="35"/>
      <c r="AE103" s="34">
        <v>0</v>
      </c>
      <c r="AF103" s="33">
        <v>210000</v>
      </c>
      <c r="AG103" s="33">
        <v>0</v>
      </c>
      <c r="AH103" s="33">
        <v>210000</v>
      </c>
      <c r="AI103" s="33">
        <v>0</v>
      </c>
      <c r="AJ103" s="160"/>
      <c r="AK103" s="160"/>
      <c r="AL103" s="160"/>
      <c r="AM103" s="160"/>
      <c r="AN103" s="18"/>
    </row>
    <row r="104" spans="1:40" ht="29.25" customHeight="1">
      <c r="A104" s="32"/>
      <c r="B104" s="161" t="s">
        <v>12</v>
      </c>
      <c r="C104" s="161"/>
      <c r="D104" s="161"/>
      <c r="E104" s="161"/>
      <c r="F104" s="161"/>
      <c r="G104" s="161"/>
      <c r="H104" s="161"/>
      <c r="I104" s="161"/>
      <c r="J104" s="161"/>
      <c r="K104" s="161"/>
      <c r="L104" s="161"/>
      <c r="M104" s="145"/>
      <c r="N104" s="37">
        <v>618</v>
      </c>
      <c r="O104" s="45">
        <v>1</v>
      </c>
      <c r="P104" s="44">
        <v>13</v>
      </c>
      <c r="Q104" s="43" t="s">
        <v>5</v>
      </c>
      <c r="R104" s="42" t="s">
        <v>45</v>
      </c>
      <c r="S104" s="41" t="s">
        <v>33</v>
      </c>
      <c r="T104" s="40" t="s">
        <v>2</v>
      </c>
      <c r="U104" s="39">
        <v>2</v>
      </c>
      <c r="V104" s="38">
        <v>0</v>
      </c>
      <c r="W104" s="37">
        <v>0</v>
      </c>
      <c r="X104" s="37" t="s">
        <v>11</v>
      </c>
      <c r="Y104" s="159"/>
      <c r="Z104" s="159"/>
      <c r="AA104" s="159"/>
      <c r="AB104" s="148"/>
      <c r="AC104" s="36">
        <f>AC105</f>
        <v>312829.57999999996</v>
      </c>
      <c r="AD104" s="35"/>
      <c r="AE104" s="34">
        <v>0</v>
      </c>
      <c r="AF104" s="33">
        <v>210000</v>
      </c>
      <c r="AG104" s="33">
        <v>0</v>
      </c>
      <c r="AH104" s="33">
        <v>210000</v>
      </c>
      <c r="AI104" s="33">
        <v>0</v>
      </c>
      <c r="AJ104" s="160"/>
      <c r="AK104" s="160"/>
      <c r="AL104" s="160"/>
      <c r="AM104" s="160"/>
      <c r="AN104" s="18"/>
    </row>
    <row r="105" spans="1:40" ht="37.5" customHeight="1">
      <c r="A105" s="32"/>
      <c r="B105" s="161" t="s">
        <v>10</v>
      </c>
      <c r="C105" s="161"/>
      <c r="D105" s="161"/>
      <c r="E105" s="161"/>
      <c r="F105" s="161"/>
      <c r="G105" s="161"/>
      <c r="H105" s="161"/>
      <c r="I105" s="161"/>
      <c r="J105" s="161"/>
      <c r="K105" s="161"/>
      <c r="L105" s="161"/>
      <c r="M105" s="145"/>
      <c r="N105" s="37">
        <v>618</v>
      </c>
      <c r="O105" s="45">
        <v>1</v>
      </c>
      <c r="P105" s="44">
        <v>13</v>
      </c>
      <c r="Q105" s="43" t="s">
        <v>5</v>
      </c>
      <c r="R105" s="42" t="s">
        <v>45</v>
      </c>
      <c r="S105" s="41" t="s">
        <v>33</v>
      </c>
      <c r="T105" s="40" t="s">
        <v>2</v>
      </c>
      <c r="U105" s="39">
        <v>2</v>
      </c>
      <c r="V105" s="38">
        <v>4</v>
      </c>
      <c r="W105" s="37">
        <v>0</v>
      </c>
      <c r="X105" s="37" t="s">
        <v>9</v>
      </c>
      <c r="Y105" s="159"/>
      <c r="Z105" s="159"/>
      <c r="AA105" s="159"/>
      <c r="AB105" s="148"/>
      <c r="AC105" s="36">
        <f>AC106+AC107</f>
        <v>312829.57999999996</v>
      </c>
      <c r="AD105" s="35"/>
      <c r="AE105" s="34">
        <v>0</v>
      </c>
      <c r="AF105" s="33">
        <v>210000</v>
      </c>
      <c r="AG105" s="33">
        <v>0</v>
      </c>
      <c r="AH105" s="33">
        <v>210000</v>
      </c>
      <c r="AI105" s="33">
        <v>0</v>
      </c>
      <c r="AJ105" s="160"/>
      <c r="AK105" s="160"/>
      <c r="AL105" s="160"/>
      <c r="AM105" s="160"/>
      <c r="AN105" s="18"/>
    </row>
    <row r="106" spans="1:40" ht="21.75" customHeight="1">
      <c r="A106" s="32"/>
      <c r="B106" s="161" t="s">
        <v>86</v>
      </c>
      <c r="C106" s="161"/>
      <c r="D106" s="161"/>
      <c r="E106" s="161"/>
      <c r="F106" s="161"/>
      <c r="G106" s="161"/>
      <c r="H106" s="161"/>
      <c r="I106" s="161"/>
      <c r="J106" s="161"/>
      <c r="K106" s="161"/>
      <c r="L106" s="161"/>
      <c r="M106" s="145"/>
      <c r="N106" s="37">
        <v>618</v>
      </c>
      <c r="O106" s="45">
        <v>1</v>
      </c>
      <c r="P106" s="44">
        <v>13</v>
      </c>
      <c r="Q106" s="43" t="s">
        <v>5</v>
      </c>
      <c r="R106" s="42" t="s">
        <v>45</v>
      </c>
      <c r="S106" s="41" t="s">
        <v>33</v>
      </c>
      <c r="T106" s="40" t="s">
        <v>2</v>
      </c>
      <c r="U106" s="39">
        <v>2</v>
      </c>
      <c r="V106" s="38">
        <v>4</v>
      </c>
      <c r="W106" s="37">
        <v>2</v>
      </c>
      <c r="X106" s="37" t="s">
        <v>85</v>
      </c>
      <c r="Y106" s="159"/>
      <c r="Z106" s="159"/>
      <c r="AA106" s="159"/>
      <c r="AB106" s="148"/>
      <c r="AC106" s="36">
        <v>106548</v>
      </c>
      <c r="AD106" s="35"/>
      <c r="AE106" s="34">
        <v>0</v>
      </c>
      <c r="AF106" s="33">
        <v>100000</v>
      </c>
      <c r="AG106" s="33">
        <v>0</v>
      </c>
      <c r="AH106" s="33">
        <v>100000</v>
      </c>
      <c r="AI106" s="33">
        <v>0</v>
      </c>
      <c r="AJ106" s="160"/>
      <c r="AK106" s="160"/>
      <c r="AL106" s="160"/>
      <c r="AM106" s="160"/>
      <c r="AN106" s="18"/>
    </row>
    <row r="107" spans="1:40" ht="12.75" customHeight="1">
      <c r="A107" s="32"/>
      <c r="B107" s="161" t="s">
        <v>8</v>
      </c>
      <c r="C107" s="161"/>
      <c r="D107" s="161"/>
      <c r="E107" s="161"/>
      <c r="F107" s="161"/>
      <c r="G107" s="161"/>
      <c r="H107" s="161"/>
      <c r="I107" s="161"/>
      <c r="J107" s="161"/>
      <c r="K107" s="161"/>
      <c r="L107" s="161"/>
      <c r="M107" s="145"/>
      <c r="N107" s="37">
        <v>618</v>
      </c>
      <c r="O107" s="45">
        <v>1</v>
      </c>
      <c r="P107" s="44">
        <v>13</v>
      </c>
      <c r="Q107" s="43" t="s">
        <v>5</v>
      </c>
      <c r="R107" s="42" t="s">
        <v>45</v>
      </c>
      <c r="S107" s="41" t="s">
        <v>33</v>
      </c>
      <c r="T107" s="40" t="s">
        <v>2</v>
      </c>
      <c r="U107" s="39">
        <v>2</v>
      </c>
      <c r="V107" s="38">
        <v>4</v>
      </c>
      <c r="W107" s="37">
        <v>4</v>
      </c>
      <c r="X107" s="37" t="s">
        <v>7</v>
      </c>
      <c r="Y107" s="159"/>
      <c r="Z107" s="159"/>
      <c r="AA107" s="159"/>
      <c r="AB107" s="148"/>
      <c r="AC107" s="36">
        <f>206281.58</f>
        <v>206281.58</v>
      </c>
      <c r="AD107" s="35"/>
      <c r="AE107" s="34">
        <v>0</v>
      </c>
      <c r="AF107" s="33">
        <v>110000</v>
      </c>
      <c r="AG107" s="33">
        <v>0</v>
      </c>
      <c r="AH107" s="33">
        <v>110000</v>
      </c>
      <c r="AI107" s="33">
        <v>0</v>
      </c>
      <c r="AJ107" s="160"/>
      <c r="AK107" s="160"/>
      <c r="AL107" s="160"/>
      <c r="AM107" s="160"/>
      <c r="AN107" s="18"/>
    </row>
    <row r="108" spans="1:40" ht="12.75" customHeight="1">
      <c r="A108" s="32"/>
      <c r="B108" s="161" t="s">
        <v>84</v>
      </c>
      <c r="C108" s="161"/>
      <c r="D108" s="161"/>
      <c r="E108" s="161"/>
      <c r="F108" s="161"/>
      <c r="G108" s="161"/>
      <c r="H108" s="161"/>
      <c r="I108" s="161"/>
      <c r="J108" s="161"/>
      <c r="K108" s="161"/>
      <c r="L108" s="161"/>
      <c r="M108" s="145"/>
      <c r="N108" s="37">
        <v>618</v>
      </c>
      <c r="O108" s="45">
        <v>1</v>
      </c>
      <c r="P108" s="44">
        <v>13</v>
      </c>
      <c r="Q108" s="43" t="s">
        <v>5</v>
      </c>
      <c r="R108" s="42" t="s">
        <v>45</v>
      </c>
      <c r="S108" s="41" t="s">
        <v>33</v>
      </c>
      <c r="T108" s="40" t="s">
        <v>2</v>
      </c>
      <c r="U108" s="39">
        <v>8</v>
      </c>
      <c r="V108" s="38">
        <v>0</v>
      </c>
      <c r="W108" s="37">
        <v>0</v>
      </c>
      <c r="X108" s="37" t="s">
        <v>83</v>
      </c>
      <c r="Y108" s="159"/>
      <c r="Z108" s="159"/>
      <c r="AA108" s="159"/>
      <c r="AB108" s="148"/>
      <c r="AC108" s="36">
        <f>AC109</f>
        <v>31129.33</v>
      </c>
      <c r="AD108" s="35"/>
      <c r="AE108" s="34">
        <v>0</v>
      </c>
      <c r="AF108" s="33">
        <v>0</v>
      </c>
      <c r="AG108" s="33">
        <v>0</v>
      </c>
      <c r="AH108" s="33">
        <v>0</v>
      </c>
      <c r="AI108" s="33">
        <v>0</v>
      </c>
      <c r="AJ108" s="160"/>
      <c r="AK108" s="160"/>
      <c r="AL108" s="160"/>
      <c r="AM108" s="160"/>
      <c r="AN108" s="18"/>
    </row>
    <row r="109" spans="1:40" ht="12.75" customHeight="1">
      <c r="A109" s="32"/>
      <c r="B109" s="161" t="s">
        <v>82</v>
      </c>
      <c r="C109" s="161"/>
      <c r="D109" s="161"/>
      <c r="E109" s="161"/>
      <c r="F109" s="161"/>
      <c r="G109" s="161"/>
      <c r="H109" s="161"/>
      <c r="I109" s="161"/>
      <c r="J109" s="161"/>
      <c r="K109" s="161"/>
      <c r="L109" s="161"/>
      <c r="M109" s="145"/>
      <c r="N109" s="37">
        <v>618</v>
      </c>
      <c r="O109" s="45">
        <v>1</v>
      </c>
      <c r="P109" s="44">
        <v>13</v>
      </c>
      <c r="Q109" s="43" t="s">
        <v>5</v>
      </c>
      <c r="R109" s="42" t="s">
        <v>45</v>
      </c>
      <c r="S109" s="41" t="s">
        <v>33</v>
      </c>
      <c r="T109" s="40" t="s">
        <v>2</v>
      </c>
      <c r="U109" s="39">
        <v>8</v>
      </c>
      <c r="V109" s="38">
        <v>5</v>
      </c>
      <c r="W109" s="37">
        <v>0</v>
      </c>
      <c r="X109" s="37" t="s">
        <v>81</v>
      </c>
      <c r="Y109" s="159"/>
      <c r="Z109" s="159"/>
      <c r="AA109" s="159"/>
      <c r="AB109" s="148"/>
      <c r="AC109" s="36">
        <f>AC110</f>
        <v>31129.33</v>
      </c>
      <c r="AD109" s="35"/>
      <c r="AE109" s="34">
        <v>0</v>
      </c>
      <c r="AF109" s="33">
        <v>0</v>
      </c>
      <c r="AG109" s="33">
        <v>0</v>
      </c>
      <c r="AH109" s="33">
        <v>0</v>
      </c>
      <c r="AI109" s="33">
        <v>0</v>
      </c>
      <c r="AJ109" s="160"/>
      <c r="AK109" s="160"/>
      <c r="AL109" s="160"/>
      <c r="AM109" s="160"/>
      <c r="AN109" s="18"/>
    </row>
    <row r="110" spans="1:40" ht="12.75" customHeight="1">
      <c r="A110" s="32"/>
      <c r="B110" s="161" t="s">
        <v>78</v>
      </c>
      <c r="C110" s="161"/>
      <c r="D110" s="161"/>
      <c r="E110" s="161"/>
      <c r="F110" s="161"/>
      <c r="G110" s="161"/>
      <c r="H110" s="161"/>
      <c r="I110" s="161"/>
      <c r="J110" s="161"/>
      <c r="K110" s="161"/>
      <c r="L110" s="161"/>
      <c r="M110" s="145"/>
      <c r="N110" s="37">
        <v>618</v>
      </c>
      <c r="O110" s="45">
        <v>1</v>
      </c>
      <c r="P110" s="44">
        <v>13</v>
      </c>
      <c r="Q110" s="43" t="s">
        <v>5</v>
      </c>
      <c r="R110" s="42" t="s">
        <v>45</v>
      </c>
      <c r="S110" s="41" t="s">
        <v>33</v>
      </c>
      <c r="T110" s="40" t="s">
        <v>2</v>
      </c>
      <c r="U110" s="39">
        <v>8</v>
      </c>
      <c r="V110" s="38">
        <v>5</v>
      </c>
      <c r="W110" s="37">
        <v>3</v>
      </c>
      <c r="X110" s="37" t="s">
        <v>77</v>
      </c>
      <c r="Y110" s="159"/>
      <c r="Z110" s="159"/>
      <c r="AA110" s="159"/>
      <c r="AB110" s="148"/>
      <c r="AC110" s="36">
        <v>31129.33</v>
      </c>
      <c r="AD110" s="35"/>
      <c r="AE110" s="34">
        <v>0</v>
      </c>
      <c r="AF110" s="33">
        <v>0</v>
      </c>
      <c r="AG110" s="33">
        <v>0</v>
      </c>
      <c r="AH110" s="33">
        <v>0</v>
      </c>
      <c r="AI110" s="33">
        <v>0</v>
      </c>
      <c r="AJ110" s="160"/>
      <c r="AK110" s="160"/>
      <c r="AL110" s="160"/>
      <c r="AM110" s="160"/>
      <c r="AN110" s="18"/>
    </row>
    <row r="111" spans="1:40" ht="21.75" customHeight="1">
      <c r="A111" s="32"/>
      <c r="B111" s="161" t="s">
        <v>93</v>
      </c>
      <c r="C111" s="161"/>
      <c r="D111" s="161"/>
      <c r="E111" s="161"/>
      <c r="F111" s="161"/>
      <c r="G111" s="161"/>
      <c r="H111" s="161"/>
      <c r="I111" s="161"/>
      <c r="J111" s="161"/>
      <c r="K111" s="161"/>
      <c r="L111" s="161"/>
      <c r="M111" s="145"/>
      <c r="N111" s="37">
        <v>618</v>
      </c>
      <c r="O111" s="45">
        <v>1</v>
      </c>
      <c r="P111" s="44">
        <v>13</v>
      </c>
      <c r="Q111" s="43" t="s">
        <v>5</v>
      </c>
      <c r="R111" s="42" t="s">
        <v>45</v>
      </c>
      <c r="S111" s="41" t="s">
        <v>33</v>
      </c>
      <c r="T111" s="40" t="s">
        <v>38</v>
      </c>
      <c r="U111" s="39">
        <v>0</v>
      </c>
      <c r="V111" s="38">
        <v>0</v>
      </c>
      <c r="W111" s="37">
        <v>-1</v>
      </c>
      <c r="X111" s="37" t="s">
        <v>1</v>
      </c>
      <c r="Y111" s="159"/>
      <c r="Z111" s="159"/>
      <c r="AA111" s="159"/>
      <c r="AB111" s="148"/>
      <c r="AC111" s="36">
        <f>AC112+AC116+AC120</f>
        <v>1472442.26</v>
      </c>
      <c r="AD111" s="35"/>
      <c r="AE111" s="34">
        <v>0</v>
      </c>
      <c r="AF111" s="33">
        <v>1398748.5</v>
      </c>
      <c r="AG111" s="33">
        <v>0</v>
      </c>
      <c r="AH111" s="33">
        <v>1274511.5</v>
      </c>
      <c r="AI111" s="33">
        <v>0</v>
      </c>
      <c r="AJ111" s="160"/>
      <c r="AK111" s="160"/>
      <c r="AL111" s="160"/>
      <c r="AM111" s="160"/>
      <c r="AN111" s="18"/>
    </row>
    <row r="112" spans="1:40" ht="63.75" customHeight="1">
      <c r="A112" s="32"/>
      <c r="B112" s="161" t="s">
        <v>68</v>
      </c>
      <c r="C112" s="161"/>
      <c r="D112" s="161"/>
      <c r="E112" s="161"/>
      <c r="F112" s="161"/>
      <c r="G112" s="161"/>
      <c r="H112" s="161"/>
      <c r="I112" s="161"/>
      <c r="J112" s="161"/>
      <c r="K112" s="161"/>
      <c r="L112" s="161"/>
      <c r="M112" s="145"/>
      <c r="N112" s="37">
        <v>618</v>
      </c>
      <c r="O112" s="45">
        <v>1</v>
      </c>
      <c r="P112" s="44">
        <v>13</v>
      </c>
      <c r="Q112" s="43" t="s">
        <v>5</v>
      </c>
      <c r="R112" s="42" t="s">
        <v>45</v>
      </c>
      <c r="S112" s="41" t="s">
        <v>33</v>
      </c>
      <c r="T112" s="40" t="s">
        <v>38</v>
      </c>
      <c r="U112" s="39">
        <v>1</v>
      </c>
      <c r="V112" s="38">
        <v>0</v>
      </c>
      <c r="W112" s="37">
        <v>0</v>
      </c>
      <c r="X112" s="37" t="s">
        <v>67</v>
      </c>
      <c r="Y112" s="159"/>
      <c r="Z112" s="159"/>
      <c r="AA112" s="159"/>
      <c r="AB112" s="148"/>
      <c r="AC112" s="36">
        <f>AC113</f>
        <v>151292.84</v>
      </c>
      <c r="AD112" s="35"/>
      <c r="AE112" s="34">
        <v>0</v>
      </c>
      <c r="AF112" s="33">
        <v>560000</v>
      </c>
      <c r="AG112" s="33">
        <v>0</v>
      </c>
      <c r="AH112" s="33">
        <v>560000</v>
      </c>
      <c r="AI112" s="33">
        <v>0</v>
      </c>
      <c r="AJ112" s="160"/>
      <c r="AK112" s="160"/>
      <c r="AL112" s="160"/>
      <c r="AM112" s="160"/>
      <c r="AN112" s="18"/>
    </row>
    <row r="113" spans="1:40" ht="21.75" customHeight="1">
      <c r="A113" s="32"/>
      <c r="B113" s="161" t="s">
        <v>92</v>
      </c>
      <c r="C113" s="161"/>
      <c r="D113" s="161"/>
      <c r="E113" s="161"/>
      <c r="F113" s="161"/>
      <c r="G113" s="161"/>
      <c r="H113" s="161"/>
      <c r="I113" s="161"/>
      <c r="J113" s="161"/>
      <c r="K113" s="161"/>
      <c r="L113" s="161"/>
      <c r="M113" s="145"/>
      <c r="N113" s="37">
        <v>618</v>
      </c>
      <c r="O113" s="45">
        <v>1</v>
      </c>
      <c r="P113" s="44">
        <v>13</v>
      </c>
      <c r="Q113" s="43" t="s">
        <v>5</v>
      </c>
      <c r="R113" s="42" t="s">
        <v>45</v>
      </c>
      <c r="S113" s="41" t="s">
        <v>33</v>
      </c>
      <c r="T113" s="40" t="s">
        <v>38</v>
      </c>
      <c r="U113" s="39">
        <v>1</v>
      </c>
      <c r="V113" s="38">
        <v>1</v>
      </c>
      <c r="W113" s="37">
        <v>0</v>
      </c>
      <c r="X113" s="37" t="s">
        <v>91</v>
      </c>
      <c r="Y113" s="159"/>
      <c r="Z113" s="159"/>
      <c r="AA113" s="159"/>
      <c r="AB113" s="148"/>
      <c r="AC113" s="36">
        <f>AC114+AC115</f>
        <v>151292.84</v>
      </c>
      <c r="AD113" s="35"/>
      <c r="AE113" s="34">
        <v>0</v>
      </c>
      <c r="AF113" s="33">
        <v>560000</v>
      </c>
      <c r="AG113" s="33">
        <v>0</v>
      </c>
      <c r="AH113" s="33">
        <v>560000</v>
      </c>
      <c r="AI113" s="33">
        <v>0</v>
      </c>
      <c r="AJ113" s="160"/>
      <c r="AK113" s="160"/>
      <c r="AL113" s="160"/>
      <c r="AM113" s="160"/>
      <c r="AN113" s="18"/>
    </row>
    <row r="114" spans="1:40" ht="12.75" customHeight="1">
      <c r="A114" s="32"/>
      <c r="B114" s="161" t="s">
        <v>90</v>
      </c>
      <c r="C114" s="161"/>
      <c r="D114" s="161"/>
      <c r="E114" s="161"/>
      <c r="F114" s="161"/>
      <c r="G114" s="161"/>
      <c r="H114" s="161"/>
      <c r="I114" s="161"/>
      <c r="J114" s="161"/>
      <c r="K114" s="161"/>
      <c r="L114" s="161"/>
      <c r="M114" s="145"/>
      <c r="N114" s="37">
        <v>618</v>
      </c>
      <c r="O114" s="45">
        <v>1</v>
      </c>
      <c r="P114" s="44">
        <v>13</v>
      </c>
      <c r="Q114" s="43" t="s">
        <v>5</v>
      </c>
      <c r="R114" s="42" t="s">
        <v>45</v>
      </c>
      <c r="S114" s="41" t="s">
        <v>33</v>
      </c>
      <c r="T114" s="40" t="s">
        <v>38</v>
      </c>
      <c r="U114" s="39">
        <v>1</v>
      </c>
      <c r="V114" s="38">
        <v>1</v>
      </c>
      <c r="W114" s="37">
        <v>1</v>
      </c>
      <c r="X114" s="37" t="s">
        <v>89</v>
      </c>
      <c r="Y114" s="159"/>
      <c r="Z114" s="159"/>
      <c r="AA114" s="159"/>
      <c r="AB114" s="148"/>
      <c r="AC114" s="36">
        <v>132093.84</v>
      </c>
      <c r="AD114" s="35"/>
      <c r="AE114" s="34">
        <v>0</v>
      </c>
      <c r="AF114" s="33">
        <v>560000</v>
      </c>
      <c r="AG114" s="33">
        <v>0</v>
      </c>
      <c r="AH114" s="33">
        <v>560000</v>
      </c>
      <c r="AI114" s="33">
        <v>0</v>
      </c>
      <c r="AJ114" s="160"/>
      <c r="AK114" s="160"/>
      <c r="AL114" s="160"/>
      <c r="AM114" s="160"/>
      <c r="AN114" s="18"/>
    </row>
    <row r="115" spans="1:40" ht="47.25" customHeight="1">
      <c r="A115" s="32"/>
      <c r="B115" s="161" t="s">
        <v>88</v>
      </c>
      <c r="C115" s="161"/>
      <c r="D115" s="161"/>
      <c r="E115" s="161"/>
      <c r="F115" s="161"/>
      <c r="G115" s="161"/>
      <c r="H115" s="161"/>
      <c r="I115" s="161"/>
      <c r="J115" s="161"/>
      <c r="K115" s="161"/>
      <c r="L115" s="161"/>
      <c r="M115" s="145"/>
      <c r="N115" s="37">
        <v>618</v>
      </c>
      <c r="O115" s="45">
        <v>1</v>
      </c>
      <c r="P115" s="44">
        <v>13</v>
      </c>
      <c r="Q115" s="43" t="s">
        <v>5</v>
      </c>
      <c r="R115" s="42" t="s">
        <v>45</v>
      </c>
      <c r="S115" s="41" t="s">
        <v>33</v>
      </c>
      <c r="T115" s="40" t="s">
        <v>38</v>
      </c>
      <c r="U115" s="39">
        <v>1</v>
      </c>
      <c r="V115" s="38">
        <v>1</v>
      </c>
      <c r="W115" s="37">
        <v>9</v>
      </c>
      <c r="X115" s="37" t="s">
        <v>87</v>
      </c>
      <c r="Y115" s="159"/>
      <c r="Z115" s="159"/>
      <c r="AA115" s="159"/>
      <c r="AB115" s="148"/>
      <c r="AC115" s="36">
        <v>19199</v>
      </c>
      <c r="AD115" s="35"/>
      <c r="AE115" s="34">
        <v>0</v>
      </c>
      <c r="AF115" s="33">
        <v>0</v>
      </c>
      <c r="AG115" s="33">
        <v>0</v>
      </c>
      <c r="AH115" s="33">
        <v>0</v>
      </c>
      <c r="AI115" s="33">
        <v>0</v>
      </c>
      <c r="AJ115" s="160"/>
      <c r="AK115" s="160"/>
      <c r="AL115" s="160"/>
      <c r="AM115" s="160"/>
      <c r="AN115" s="18"/>
    </row>
    <row r="116" spans="1:40" ht="28.5" customHeight="1">
      <c r="A116" s="32"/>
      <c r="B116" s="161" t="s">
        <v>12</v>
      </c>
      <c r="C116" s="161"/>
      <c r="D116" s="161"/>
      <c r="E116" s="161"/>
      <c r="F116" s="161"/>
      <c r="G116" s="161"/>
      <c r="H116" s="161"/>
      <c r="I116" s="161"/>
      <c r="J116" s="161"/>
      <c r="K116" s="161"/>
      <c r="L116" s="161"/>
      <c r="M116" s="145"/>
      <c r="N116" s="37">
        <v>618</v>
      </c>
      <c r="O116" s="45">
        <v>1</v>
      </c>
      <c r="P116" s="44">
        <v>13</v>
      </c>
      <c r="Q116" s="43" t="s">
        <v>5</v>
      </c>
      <c r="R116" s="42" t="s">
        <v>45</v>
      </c>
      <c r="S116" s="41" t="s">
        <v>33</v>
      </c>
      <c r="T116" s="40" t="s">
        <v>38</v>
      </c>
      <c r="U116" s="39">
        <v>2</v>
      </c>
      <c r="V116" s="38">
        <v>0</v>
      </c>
      <c r="W116" s="37">
        <v>0</v>
      </c>
      <c r="X116" s="37" t="s">
        <v>11</v>
      </c>
      <c r="Y116" s="159"/>
      <c r="Z116" s="159"/>
      <c r="AA116" s="159"/>
      <c r="AB116" s="148"/>
      <c r="AC116" s="36">
        <f>AC117</f>
        <v>1311649.42</v>
      </c>
      <c r="AD116" s="35"/>
      <c r="AE116" s="34">
        <v>0</v>
      </c>
      <c r="AF116" s="33">
        <v>818748.5</v>
      </c>
      <c r="AG116" s="33">
        <v>0</v>
      </c>
      <c r="AH116" s="33">
        <v>694511.5</v>
      </c>
      <c r="AI116" s="33">
        <v>0</v>
      </c>
      <c r="AJ116" s="160"/>
      <c r="AK116" s="160"/>
      <c r="AL116" s="160"/>
      <c r="AM116" s="160"/>
      <c r="AN116" s="18"/>
    </row>
    <row r="117" spans="1:40" ht="32.25" customHeight="1">
      <c r="A117" s="32"/>
      <c r="B117" s="161" t="s">
        <v>10</v>
      </c>
      <c r="C117" s="161"/>
      <c r="D117" s="161"/>
      <c r="E117" s="161"/>
      <c r="F117" s="161"/>
      <c r="G117" s="161"/>
      <c r="H117" s="161"/>
      <c r="I117" s="161"/>
      <c r="J117" s="161"/>
      <c r="K117" s="161"/>
      <c r="L117" s="161"/>
      <c r="M117" s="145"/>
      <c r="N117" s="37">
        <v>618</v>
      </c>
      <c r="O117" s="45">
        <v>1</v>
      </c>
      <c r="P117" s="44">
        <v>13</v>
      </c>
      <c r="Q117" s="43" t="s">
        <v>5</v>
      </c>
      <c r="R117" s="42" t="s">
        <v>45</v>
      </c>
      <c r="S117" s="41" t="s">
        <v>33</v>
      </c>
      <c r="T117" s="40" t="s">
        <v>38</v>
      </c>
      <c r="U117" s="39">
        <v>2</v>
      </c>
      <c r="V117" s="38">
        <v>4</v>
      </c>
      <c r="W117" s="37">
        <v>0</v>
      </c>
      <c r="X117" s="37" t="s">
        <v>9</v>
      </c>
      <c r="Y117" s="159"/>
      <c r="Z117" s="159"/>
      <c r="AA117" s="159"/>
      <c r="AB117" s="148"/>
      <c r="AC117" s="36">
        <f>AC118+AC119</f>
        <v>1311649.42</v>
      </c>
      <c r="AD117" s="35"/>
      <c r="AE117" s="34">
        <v>0</v>
      </c>
      <c r="AF117" s="33">
        <v>818748.5</v>
      </c>
      <c r="AG117" s="33">
        <v>0</v>
      </c>
      <c r="AH117" s="33">
        <v>694511.5</v>
      </c>
      <c r="AI117" s="33">
        <v>0</v>
      </c>
      <c r="AJ117" s="160"/>
      <c r="AK117" s="160"/>
      <c r="AL117" s="160"/>
      <c r="AM117" s="160"/>
      <c r="AN117" s="18"/>
    </row>
    <row r="118" spans="1:40" ht="28.5" customHeight="1">
      <c r="A118" s="32"/>
      <c r="B118" s="161" t="s">
        <v>86</v>
      </c>
      <c r="C118" s="161"/>
      <c r="D118" s="161"/>
      <c r="E118" s="161"/>
      <c r="F118" s="161"/>
      <c r="G118" s="161"/>
      <c r="H118" s="161"/>
      <c r="I118" s="161"/>
      <c r="J118" s="161"/>
      <c r="K118" s="161"/>
      <c r="L118" s="161"/>
      <c r="M118" s="145"/>
      <c r="N118" s="37">
        <v>618</v>
      </c>
      <c r="O118" s="45">
        <v>1</v>
      </c>
      <c r="P118" s="44">
        <v>13</v>
      </c>
      <c r="Q118" s="43" t="s">
        <v>5</v>
      </c>
      <c r="R118" s="42" t="s">
        <v>45</v>
      </c>
      <c r="S118" s="41" t="s">
        <v>33</v>
      </c>
      <c r="T118" s="40" t="s">
        <v>38</v>
      </c>
      <c r="U118" s="39">
        <v>2</v>
      </c>
      <c r="V118" s="38">
        <v>4</v>
      </c>
      <c r="W118" s="37">
        <v>2</v>
      </c>
      <c r="X118" s="37" t="s">
        <v>85</v>
      </c>
      <c r="Y118" s="159"/>
      <c r="Z118" s="159"/>
      <c r="AA118" s="159"/>
      <c r="AB118" s="148"/>
      <c r="AC118" s="36">
        <v>132367.94</v>
      </c>
      <c r="AD118" s="35"/>
      <c r="AE118" s="34">
        <v>0</v>
      </c>
      <c r="AF118" s="33">
        <v>150000</v>
      </c>
      <c r="AG118" s="33">
        <v>0</v>
      </c>
      <c r="AH118" s="33">
        <v>100000</v>
      </c>
      <c r="AI118" s="33">
        <v>0</v>
      </c>
      <c r="AJ118" s="160"/>
      <c r="AK118" s="160"/>
      <c r="AL118" s="160"/>
      <c r="AM118" s="160"/>
      <c r="AN118" s="18"/>
    </row>
    <row r="119" spans="1:40" ht="12.75" customHeight="1">
      <c r="A119" s="32"/>
      <c r="B119" s="161" t="s">
        <v>8</v>
      </c>
      <c r="C119" s="161"/>
      <c r="D119" s="161"/>
      <c r="E119" s="161"/>
      <c r="F119" s="161"/>
      <c r="G119" s="161"/>
      <c r="H119" s="161"/>
      <c r="I119" s="161"/>
      <c r="J119" s="161"/>
      <c r="K119" s="161"/>
      <c r="L119" s="161"/>
      <c r="M119" s="145"/>
      <c r="N119" s="37">
        <v>618</v>
      </c>
      <c r="O119" s="45">
        <v>1</v>
      </c>
      <c r="P119" s="44">
        <v>13</v>
      </c>
      <c r="Q119" s="43" t="s">
        <v>5</v>
      </c>
      <c r="R119" s="42" t="s">
        <v>45</v>
      </c>
      <c r="S119" s="41" t="s">
        <v>33</v>
      </c>
      <c r="T119" s="40" t="s">
        <v>38</v>
      </c>
      <c r="U119" s="39">
        <v>2</v>
      </c>
      <c r="V119" s="38">
        <v>4</v>
      </c>
      <c r="W119" s="37">
        <v>4</v>
      </c>
      <c r="X119" s="37" t="s">
        <v>7</v>
      </c>
      <c r="Y119" s="159"/>
      <c r="Z119" s="159"/>
      <c r="AA119" s="159"/>
      <c r="AB119" s="148"/>
      <c r="AC119" s="143">
        <f>1116683.68+62853-43638.2+26255+17128</f>
        <v>1179281.48</v>
      </c>
      <c r="AD119" s="35"/>
      <c r="AE119" s="34">
        <v>0</v>
      </c>
      <c r="AF119" s="33">
        <v>668748.5</v>
      </c>
      <c r="AG119" s="33">
        <v>0</v>
      </c>
      <c r="AH119" s="33">
        <v>594511.5</v>
      </c>
      <c r="AI119" s="33">
        <v>0</v>
      </c>
      <c r="AJ119" s="160"/>
      <c r="AK119" s="160"/>
      <c r="AL119" s="160"/>
      <c r="AM119" s="160"/>
      <c r="AN119" s="18"/>
    </row>
    <row r="120" spans="1:40" ht="12.75" customHeight="1">
      <c r="A120" s="32"/>
      <c r="B120" s="161" t="s">
        <v>84</v>
      </c>
      <c r="C120" s="161"/>
      <c r="D120" s="161"/>
      <c r="E120" s="161"/>
      <c r="F120" s="161"/>
      <c r="G120" s="161"/>
      <c r="H120" s="161"/>
      <c r="I120" s="161"/>
      <c r="J120" s="161"/>
      <c r="K120" s="161"/>
      <c r="L120" s="161"/>
      <c r="M120" s="145"/>
      <c r="N120" s="37">
        <v>618</v>
      </c>
      <c r="O120" s="45">
        <v>1</v>
      </c>
      <c r="P120" s="44">
        <v>13</v>
      </c>
      <c r="Q120" s="43" t="s">
        <v>5</v>
      </c>
      <c r="R120" s="42" t="s">
        <v>45</v>
      </c>
      <c r="S120" s="41" t="s">
        <v>33</v>
      </c>
      <c r="T120" s="40" t="s">
        <v>38</v>
      </c>
      <c r="U120" s="39">
        <v>8</v>
      </c>
      <c r="V120" s="38">
        <v>0</v>
      </c>
      <c r="W120" s="37">
        <v>0</v>
      </c>
      <c r="X120" s="37" t="s">
        <v>83</v>
      </c>
      <c r="Y120" s="159"/>
      <c r="Z120" s="159"/>
      <c r="AA120" s="159"/>
      <c r="AB120" s="148"/>
      <c r="AC120" s="36">
        <f>AC121+AC123</f>
        <v>9500</v>
      </c>
      <c r="AD120" s="35"/>
      <c r="AE120" s="34">
        <v>0</v>
      </c>
      <c r="AF120" s="33">
        <v>20000</v>
      </c>
      <c r="AG120" s="33">
        <v>0</v>
      </c>
      <c r="AH120" s="33">
        <v>20000</v>
      </c>
      <c r="AI120" s="33">
        <v>0</v>
      </c>
      <c r="AJ120" s="160"/>
      <c r="AK120" s="160"/>
      <c r="AL120" s="160"/>
      <c r="AM120" s="160"/>
      <c r="AN120" s="18"/>
    </row>
    <row r="121" spans="1:40" ht="12.75" customHeight="1">
      <c r="A121" s="32"/>
      <c r="B121" s="161" t="s">
        <v>82</v>
      </c>
      <c r="C121" s="161"/>
      <c r="D121" s="161"/>
      <c r="E121" s="161"/>
      <c r="F121" s="161"/>
      <c r="G121" s="161"/>
      <c r="H121" s="161"/>
      <c r="I121" s="161"/>
      <c r="J121" s="161"/>
      <c r="K121" s="161"/>
      <c r="L121" s="161"/>
      <c r="M121" s="145"/>
      <c r="N121" s="37">
        <v>618</v>
      </c>
      <c r="O121" s="45">
        <v>1</v>
      </c>
      <c r="P121" s="44">
        <v>13</v>
      </c>
      <c r="Q121" s="43" t="s">
        <v>5</v>
      </c>
      <c r="R121" s="42" t="s">
        <v>45</v>
      </c>
      <c r="S121" s="41" t="s">
        <v>33</v>
      </c>
      <c r="T121" s="40" t="s">
        <v>38</v>
      </c>
      <c r="U121" s="39">
        <v>8</v>
      </c>
      <c r="V121" s="38">
        <v>5</v>
      </c>
      <c r="W121" s="37">
        <v>0</v>
      </c>
      <c r="X121" s="37" t="s">
        <v>81</v>
      </c>
      <c r="Y121" s="159"/>
      <c r="Z121" s="159"/>
      <c r="AA121" s="159"/>
      <c r="AB121" s="148"/>
      <c r="AC121" s="36">
        <f>AC122</f>
        <v>9000</v>
      </c>
      <c r="AD121" s="35"/>
      <c r="AE121" s="34">
        <v>0</v>
      </c>
      <c r="AF121" s="33">
        <v>20000</v>
      </c>
      <c r="AG121" s="33">
        <v>0</v>
      </c>
      <c r="AH121" s="33">
        <v>20000</v>
      </c>
      <c r="AI121" s="33">
        <v>0</v>
      </c>
      <c r="AJ121" s="160"/>
      <c r="AK121" s="160"/>
      <c r="AL121" s="160"/>
      <c r="AM121" s="160"/>
      <c r="AN121" s="18"/>
    </row>
    <row r="122" spans="1:40" ht="12.75" customHeight="1">
      <c r="A122" s="32"/>
      <c r="B122" s="161" t="s">
        <v>80</v>
      </c>
      <c r="C122" s="161"/>
      <c r="D122" s="161"/>
      <c r="E122" s="161"/>
      <c r="F122" s="161"/>
      <c r="G122" s="161"/>
      <c r="H122" s="161"/>
      <c r="I122" s="161"/>
      <c r="J122" s="161"/>
      <c r="K122" s="161"/>
      <c r="L122" s="161"/>
      <c r="M122" s="145"/>
      <c r="N122" s="37">
        <v>618</v>
      </c>
      <c r="O122" s="45">
        <v>1</v>
      </c>
      <c r="P122" s="44">
        <v>13</v>
      </c>
      <c r="Q122" s="43" t="s">
        <v>5</v>
      </c>
      <c r="R122" s="42" t="s">
        <v>45</v>
      </c>
      <c r="S122" s="41" t="s">
        <v>33</v>
      </c>
      <c r="T122" s="40" t="s">
        <v>38</v>
      </c>
      <c r="U122" s="39">
        <v>8</v>
      </c>
      <c r="V122" s="38">
        <v>5</v>
      </c>
      <c r="W122" s="37">
        <v>2</v>
      </c>
      <c r="X122" s="37" t="s">
        <v>79</v>
      </c>
      <c r="Y122" s="159"/>
      <c r="Z122" s="159"/>
      <c r="AA122" s="159"/>
      <c r="AB122" s="148"/>
      <c r="AC122" s="36">
        <f>10000-1000</f>
        <v>9000</v>
      </c>
      <c r="AD122" s="35"/>
      <c r="AE122" s="34">
        <v>0</v>
      </c>
      <c r="AF122" s="33">
        <v>20000</v>
      </c>
      <c r="AG122" s="33">
        <v>0</v>
      </c>
      <c r="AH122" s="33">
        <v>20000</v>
      </c>
      <c r="AI122" s="33">
        <v>0</v>
      </c>
      <c r="AJ122" s="160"/>
      <c r="AK122" s="160"/>
      <c r="AL122" s="160"/>
      <c r="AM122" s="160"/>
      <c r="AN122" s="18"/>
    </row>
    <row r="123" spans="1:40" ht="12.75" customHeight="1">
      <c r="A123" s="32"/>
      <c r="B123" s="161" t="s">
        <v>78</v>
      </c>
      <c r="C123" s="161"/>
      <c r="D123" s="161"/>
      <c r="E123" s="161"/>
      <c r="F123" s="161"/>
      <c r="G123" s="161"/>
      <c r="H123" s="161"/>
      <c r="I123" s="161"/>
      <c r="J123" s="161"/>
      <c r="K123" s="161"/>
      <c r="L123" s="161"/>
      <c r="M123" s="145"/>
      <c r="N123" s="37">
        <v>618</v>
      </c>
      <c r="O123" s="45">
        <v>1</v>
      </c>
      <c r="P123" s="44">
        <v>13</v>
      </c>
      <c r="Q123" s="43" t="s">
        <v>5</v>
      </c>
      <c r="R123" s="42" t="s">
        <v>45</v>
      </c>
      <c r="S123" s="41" t="s">
        <v>33</v>
      </c>
      <c r="T123" s="40" t="s">
        <v>38</v>
      </c>
      <c r="U123" s="39">
        <v>8</v>
      </c>
      <c r="V123" s="38">
        <v>5</v>
      </c>
      <c r="W123" s="37">
        <v>3</v>
      </c>
      <c r="X123" s="37" t="s">
        <v>77</v>
      </c>
      <c r="Y123" s="159"/>
      <c r="Z123" s="159"/>
      <c r="AA123" s="159"/>
      <c r="AB123" s="148"/>
      <c r="AC123" s="36">
        <v>500</v>
      </c>
      <c r="AD123" s="35"/>
      <c r="AE123" s="34">
        <v>0</v>
      </c>
      <c r="AF123" s="33">
        <v>0</v>
      </c>
      <c r="AG123" s="33">
        <v>0</v>
      </c>
      <c r="AH123" s="33">
        <v>0</v>
      </c>
      <c r="AI123" s="33">
        <v>0</v>
      </c>
      <c r="AJ123" s="160"/>
      <c r="AK123" s="160"/>
      <c r="AL123" s="160"/>
      <c r="AM123" s="160"/>
      <c r="AN123" s="18"/>
    </row>
    <row r="124" spans="1:40" ht="21.75" customHeight="1">
      <c r="A124" s="32"/>
      <c r="B124" s="161" t="s">
        <v>76</v>
      </c>
      <c r="C124" s="161"/>
      <c r="D124" s="161"/>
      <c r="E124" s="161"/>
      <c r="F124" s="161"/>
      <c r="G124" s="161"/>
      <c r="H124" s="161"/>
      <c r="I124" s="161"/>
      <c r="J124" s="161"/>
      <c r="K124" s="161"/>
      <c r="L124" s="161"/>
      <c r="M124" s="145"/>
      <c r="N124" s="37">
        <v>618</v>
      </c>
      <c r="O124" s="45">
        <v>1</v>
      </c>
      <c r="P124" s="44">
        <v>13</v>
      </c>
      <c r="Q124" s="43" t="s">
        <v>5</v>
      </c>
      <c r="R124" s="42" t="s">
        <v>73</v>
      </c>
      <c r="S124" s="41" t="s">
        <v>16</v>
      </c>
      <c r="T124" s="40" t="s">
        <v>14</v>
      </c>
      <c r="U124" s="39">
        <v>0</v>
      </c>
      <c r="V124" s="38">
        <v>0</v>
      </c>
      <c r="W124" s="37">
        <v>-1</v>
      </c>
      <c r="X124" s="37" t="s">
        <v>1</v>
      </c>
      <c r="Y124" s="159"/>
      <c r="Z124" s="159"/>
      <c r="AA124" s="159"/>
      <c r="AB124" s="148"/>
      <c r="AC124" s="36">
        <f>AC125</f>
        <v>10000</v>
      </c>
      <c r="AD124" s="35"/>
      <c r="AE124" s="34">
        <v>0</v>
      </c>
      <c r="AF124" s="33">
        <v>0</v>
      </c>
      <c r="AG124" s="33">
        <v>0</v>
      </c>
      <c r="AH124" s="33">
        <v>0</v>
      </c>
      <c r="AI124" s="33">
        <v>0</v>
      </c>
      <c r="AJ124" s="160"/>
      <c r="AK124" s="160"/>
      <c r="AL124" s="160"/>
      <c r="AM124" s="160"/>
      <c r="AN124" s="18"/>
    </row>
    <row r="125" spans="1:40" ht="38.25" customHeight="1">
      <c r="A125" s="32"/>
      <c r="B125" s="161" t="s">
        <v>75</v>
      </c>
      <c r="C125" s="161"/>
      <c r="D125" s="161"/>
      <c r="E125" s="161"/>
      <c r="F125" s="161"/>
      <c r="G125" s="161"/>
      <c r="H125" s="161"/>
      <c r="I125" s="161"/>
      <c r="J125" s="161"/>
      <c r="K125" s="161"/>
      <c r="L125" s="161"/>
      <c r="M125" s="145"/>
      <c r="N125" s="37">
        <v>618</v>
      </c>
      <c r="O125" s="45">
        <v>1</v>
      </c>
      <c r="P125" s="44">
        <v>13</v>
      </c>
      <c r="Q125" s="43" t="s">
        <v>5</v>
      </c>
      <c r="R125" s="42" t="s">
        <v>73</v>
      </c>
      <c r="S125" s="41" t="s">
        <v>33</v>
      </c>
      <c r="T125" s="40" t="s">
        <v>14</v>
      </c>
      <c r="U125" s="39">
        <v>0</v>
      </c>
      <c r="V125" s="38">
        <v>0</v>
      </c>
      <c r="W125" s="37">
        <v>-1</v>
      </c>
      <c r="X125" s="37" t="s">
        <v>1</v>
      </c>
      <c r="Y125" s="159"/>
      <c r="Z125" s="159"/>
      <c r="AA125" s="159"/>
      <c r="AB125" s="148"/>
      <c r="AC125" s="36">
        <f>AC126</f>
        <v>10000</v>
      </c>
      <c r="AD125" s="35"/>
      <c r="AE125" s="34">
        <v>0</v>
      </c>
      <c r="AF125" s="33">
        <v>0</v>
      </c>
      <c r="AG125" s="33">
        <v>0</v>
      </c>
      <c r="AH125" s="33">
        <v>0</v>
      </c>
      <c r="AI125" s="33">
        <v>0</v>
      </c>
      <c r="AJ125" s="160"/>
      <c r="AK125" s="160"/>
      <c r="AL125" s="160"/>
      <c r="AM125" s="160"/>
      <c r="AN125" s="18"/>
    </row>
    <row r="126" spans="1:40" ht="39.75" customHeight="1">
      <c r="A126" s="32"/>
      <c r="B126" s="161" t="s">
        <v>74</v>
      </c>
      <c r="C126" s="161"/>
      <c r="D126" s="161"/>
      <c r="E126" s="161"/>
      <c r="F126" s="161"/>
      <c r="G126" s="161"/>
      <c r="H126" s="161"/>
      <c r="I126" s="161"/>
      <c r="J126" s="161"/>
      <c r="K126" s="161"/>
      <c r="L126" s="161"/>
      <c r="M126" s="145"/>
      <c r="N126" s="37">
        <v>618</v>
      </c>
      <c r="O126" s="45">
        <v>1</v>
      </c>
      <c r="P126" s="44">
        <v>13</v>
      </c>
      <c r="Q126" s="43" t="s">
        <v>5</v>
      </c>
      <c r="R126" s="42" t="s">
        <v>73</v>
      </c>
      <c r="S126" s="41" t="s">
        <v>33</v>
      </c>
      <c r="T126" s="40" t="s">
        <v>72</v>
      </c>
      <c r="U126" s="39">
        <v>0</v>
      </c>
      <c r="V126" s="38">
        <v>0</v>
      </c>
      <c r="W126" s="37">
        <v>-1</v>
      </c>
      <c r="X126" s="37" t="s">
        <v>1</v>
      </c>
      <c r="Y126" s="159"/>
      <c r="Z126" s="159"/>
      <c r="AA126" s="159"/>
      <c r="AB126" s="148"/>
      <c r="AC126" s="36">
        <f>AC127</f>
        <v>10000</v>
      </c>
      <c r="AD126" s="35"/>
      <c r="AE126" s="34">
        <v>0</v>
      </c>
      <c r="AF126" s="33">
        <v>0</v>
      </c>
      <c r="AG126" s="33">
        <v>0</v>
      </c>
      <c r="AH126" s="33">
        <v>0</v>
      </c>
      <c r="AI126" s="33">
        <v>0</v>
      </c>
      <c r="AJ126" s="160"/>
      <c r="AK126" s="160"/>
      <c r="AL126" s="160"/>
      <c r="AM126" s="160"/>
      <c r="AN126" s="18"/>
    </row>
    <row r="127" spans="1:40" ht="29.25" customHeight="1">
      <c r="A127" s="32"/>
      <c r="B127" s="161" t="s">
        <v>12</v>
      </c>
      <c r="C127" s="161"/>
      <c r="D127" s="161"/>
      <c r="E127" s="161"/>
      <c r="F127" s="161"/>
      <c r="G127" s="161"/>
      <c r="H127" s="161"/>
      <c r="I127" s="161"/>
      <c r="J127" s="161"/>
      <c r="K127" s="161"/>
      <c r="L127" s="161"/>
      <c r="M127" s="145"/>
      <c r="N127" s="37">
        <v>618</v>
      </c>
      <c r="O127" s="45">
        <v>1</v>
      </c>
      <c r="P127" s="44">
        <v>13</v>
      </c>
      <c r="Q127" s="43" t="s">
        <v>5</v>
      </c>
      <c r="R127" s="42" t="s">
        <v>73</v>
      </c>
      <c r="S127" s="41" t="s">
        <v>33</v>
      </c>
      <c r="T127" s="40" t="s">
        <v>72</v>
      </c>
      <c r="U127" s="39">
        <v>2</v>
      </c>
      <c r="V127" s="38">
        <v>0</v>
      </c>
      <c r="W127" s="37">
        <v>0</v>
      </c>
      <c r="X127" s="37" t="s">
        <v>11</v>
      </c>
      <c r="Y127" s="159"/>
      <c r="Z127" s="159"/>
      <c r="AA127" s="159"/>
      <c r="AB127" s="148"/>
      <c r="AC127" s="36">
        <f>AC128</f>
        <v>10000</v>
      </c>
      <c r="AD127" s="35"/>
      <c r="AE127" s="34">
        <v>0</v>
      </c>
      <c r="AF127" s="33">
        <v>0</v>
      </c>
      <c r="AG127" s="33">
        <v>0</v>
      </c>
      <c r="AH127" s="33">
        <v>0</v>
      </c>
      <c r="AI127" s="33">
        <v>0</v>
      </c>
      <c r="AJ127" s="160"/>
      <c r="AK127" s="160"/>
      <c r="AL127" s="160"/>
      <c r="AM127" s="160"/>
      <c r="AN127" s="18"/>
    </row>
    <row r="128" spans="1:40" ht="38.25" customHeight="1">
      <c r="A128" s="32"/>
      <c r="B128" s="161" t="s">
        <v>10</v>
      </c>
      <c r="C128" s="161"/>
      <c r="D128" s="161"/>
      <c r="E128" s="161"/>
      <c r="F128" s="161"/>
      <c r="G128" s="161"/>
      <c r="H128" s="161"/>
      <c r="I128" s="161"/>
      <c r="J128" s="161"/>
      <c r="K128" s="161"/>
      <c r="L128" s="161"/>
      <c r="M128" s="145"/>
      <c r="N128" s="37">
        <v>618</v>
      </c>
      <c r="O128" s="45">
        <v>1</v>
      </c>
      <c r="P128" s="44">
        <v>13</v>
      </c>
      <c r="Q128" s="43" t="s">
        <v>5</v>
      </c>
      <c r="R128" s="42" t="s">
        <v>73</v>
      </c>
      <c r="S128" s="41" t="s">
        <v>33</v>
      </c>
      <c r="T128" s="40" t="s">
        <v>72</v>
      </c>
      <c r="U128" s="39">
        <v>2</v>
      </c>
      <c r="V128" s="38">
        <v>4</v>
      </c>
      <c r="W128" s="37">
        <v>0</v>
      </c>
      <c r="X128" s="37" t="s">
        <v>9</v>
      </c>
      <c r="Y128" s="159"/>
      <c r="Z128" s="159"/>
      <c r="AA128" s="159"/>
      <c r="AB128" s="148"/>
      <c r="AC128" s="36">
        <f>AC129</f>
        <v>10000</v>
      </c>
      <c r="AD128" s="35"/>
      <c r="AE128" s="34">
        <v>0</v>
      </c>
      <c r="AF128" s="33">
        <v>0</v>
      </c>
      <c r="AG128" s="33">
        <v>0</v>
      </c>
      <c r="AH128" s="33">
        <v>0</v>
      </c>
      <c r="AI128" s="33">
        <v>0</v>
      </c>
      <c r="AJ128" s="160"/>
      <c r="AK128" s="160"/>
      <c r="AL128" s="160"/>
      <c r="AM128" s="160"/>
      <c r="AN128" s="18"/>
    </row>
    <row r="129" spans="1:40" ht="12.75" customHeight="1">
      <c r="A129" s="32"/>
      <c r="B129" s="161" t="s">
        <v>8</v>
      </c>
      <c r="C129" s="161"/>
      <c r="D129" s="161"/>
      <c r="E129" s="161"/>
      <c r="F129" s="161"/>
      <c r="G129" s="161"/>
      <c r="H129" s="161"/>
      <c r="I129" s="161"/>
      <c r="J129" s="161"/>
      <c r="K129" s="161"/>
      <c r="L129" s="161"/>
      <c r="M129" s="145"/>
      <c r="N129" s="37">
        <v>618</v>
      </c>
      <c r="O129" s="45">
        <v>1</v>
      </c>
      <c r="P129" s="44">
        <v>13</v>
      </c>
      <c r="Q129" s="43" t="s">
        <v>5</v>
      </c>
      <c r="R129" s="42" t="s">
        <v>73</v>
      </c>
      <c r="S129" s="41" t="s">
        <v>33</v>
      </c>
      <c r="T129" s="40" t="s">
        <v>72</v>
      </c>
      <c r="U129" s="39">
        <v>2</v>
      </c>
      <c r="V129" s="38">
        <v>4</v>
      </c>
      <c r="W129" s="37">
        <v>4</v>
      </c>
      <c r="X129" s="37" t="s">
        <v>7</v>
      </c>
      <c r="Y129" s="159"/>
      <c r="Z129" s="159"/>
      <c r="AA129" s="159"/>
      <c r="AB129" s="148"/>
      <c r="AC129" s="36">
        <v>10000</v>
      </c>
      <c r="AD129" s="35"/>
      <c r="AE129" s="34">
        <v>0</v>
      </c>
      <c r="AF129" s="33">
        <v>0</v>
      </c>
      <c r="AG129" s="33">
        <v>0</v>
      </c>
      <c r="AH129" s="33">
        <v>0</v>
      </c>
      <c r="AI129" s="33">
        <v>0</v>
      </c>
      <c r="AJ129" s="160"/>
      <c r="AK129" s="160"/>
      <c r="AL129" s="160"/>
      <c r="AM129" s="160"/>
      <c r="AN129" s="18"/>
    </row>
    <row r="130" spans="1:40" ht="12.75" customHeight="1">
      <c r="A130" s="32"/>
      <c r="B130" s="161" t="s">
        <v>71</v>
      </c>
      <c r="C130" s="161"/>
      <c r="D130" s="161"/>
      <c r="E130" s="161"/>
      <c r="F130" s="161"/>
      <c r="G130" s="161"/>
      <c r="H130" s="161"/>
      <c r="I130" s="161"/>
      <c r="J130" s="161"/>
      <c r="K130" s="161"/>
      <c r="L130" s="161"/>
      <c r="M130" s="145"/>
      <c r="N130" s="37">
        <v>618</v>
      </c>
      <c r="O130" s="45">
        <v>2</v>
      </c>
      <c r="P130" s="44">
        <v>-1</v>
      </c>
      <c r="Q130" s="43" t="s">
        <v>1</v>
      </c>
      <c r="R130" s="42" t="s">
        <v>1</v>
      </c>
      <c r="S130" s="41" t="s">
        <v>1</v>
      </c>
      <c r="T130" s="40" t="s">
        <v>1</v>
      </c>
      <c r="U130" s="39">
        <v>0</v>
      </c>
      <c r="V130" s="38">
        <v>0</v>
      </c>
      <c r="W130" s="37">
        <v>-1</v>
      </c>
      <c r="X130" s="37" t="s">
        <v>1</v>
      </c>
      <c r="Y130" s="159"/>
      <c r="Z130" s="159"/>
      <c r="AA130" s="159"/>
      <c r="AB130" s="148"/>
      <c r="AC130" s="36">
        <f>AC131</f>
        <v>113776</v>
      </c>
      <c r="AD130" s="35"/>
      <c r="AE130" s="34">
        <v>113776</v>
      </c>
      <c r="AF130" s="33">
        <v>113776</v>
      </c>
      <c r="AG130" s="33">
        <v>113776</v>
      </c>
      <c r="AH130" s="33">
        <v>113776</v>
      </c>
      <c r="AI130" s="33">
        <v>113776</v>
      </c>
      <c r="AJ130" s="160"/>
      <c r="AK130" s="160"/>
      <c r="AL130" s="160"/>
      <c r="AM130" s="160"/>
      <c r="AN130" s="18"/>
    </row>
    <row r="131" spans="1:40" ht="12.75" customHeight="1">
      <c r="A131" s="32"/>
      <c r="B131" s="161" t="s">
        <v>70</v>
      </c>
      <c r="C131" s="161"/>
      <c r="D131" s="161"/>
      <c r="E131" s="161"/>
      <c r="F131" s="161"/>
      <c r="G131" s="161"/>
      <c r="H131" s="161"/>
      <c r="I131" s="161"/>
      <c r="J131" s="161"/>
      <c r="K131" s="161"/>
      <c r="L131" s="161"/>
      <c r="M131" s="145"/>
      <c r="N131" s="37">
        <v>618</v>
      </c>
      <c r="O131" s="45">
        <v>2</v>
      </c>
      <c r="P131" s="44">
        <v>3</v>
      </c>
      <c r="Q131" s="43" t="s">
        <v>1</v>
      </c>
      <c r="R131" s="42" t="s">
        <v>1</v>
      </c>
      <c r="S131" s="41" t="s">
        <v>1</v>
      </c>
      <c r="T131" s="40" t="s">
        <v>1</v>
      </c>
      <c r="U131" s="39">
        <v>0</v>
      </c>
      <c r="V131" s="38">
        <v>0</v>
      </c>
      <c r="W131" s="37">
        <v>-1</v>
      </c>
      <c r="X131" s="37" t="s">
        <v>1</v>
      </c>
      <c r="Y131" s="159"/>
      <c r="Z131" s="159"/>
      <c r="AA131" s="159"/>
      <c r="AB131" s="148"/>
      <c r="AC131" s="36">
        <f>AC132</f>
        <v>113776</v>
      </c>
      <c r="AD131" s="35"/>
      <c r="AE131" s="34">
        <v>113776</v>
      </c>
      <c r="AF131" s="33">
        <v>113776</v>
      </c>
      <c r="AG131" s="33">
        <v>113776</v>
      </c>
      <c r="AH131" s="33">
        <v>113776</v>
      </c>
      <c r="AI131" s="33">
        <v>113776</v>
      </c>
      <c r="AJ131" s="160"/>
      <c r="AK131" s="160"/>
      <c r="AL131" s="160"/>
      <c r="AM131" s="160"/>
      <c r="AN131" s="18"/>
    </row>
    <row r="132" spans="1:40" ht="63.75" customHeight="1">
      <c r="A132" s="32"/>
      <c r="B132" s="161" t="s">
        <v>19</v>
      </c>
      <c r="C132" s="161"/>
      <c r="D132" s="161"/>
      <c r="E132" s="161"/>
      <c r="F132" s="161"/>
      <c r="G132" s="161"/>
      <c r="H132" s="161"/>
      <c r="I132" s="161"/>
      <c r="J132" s="161"/>
      <c r="K132" s="161"/>
      <c r="L132" s="161"/>
      <c r="M132" s="145"/>
      <c r="N132" s="37">
        <v>618</v>
      </c>
      <c r="O132" s="45">
        <v>2</v>
      </c>
      <c r="P132" s="44">
        <v>3</v>
      </c>
      <c r="Q132" s="43" t="s">
        <v>5</v>
      </c>
      <c r="R132" s="42" t="s">
        <v>18</v>
      </c>
      <c r="S132" s="41" t="s">
        <v>16</v>
      </c>
      <c r="T132" s="40" t="s">
        <v>14</v>
      </c>
      <c r="U132" s="39">
        <v>0</v>
      </c>
      <c r="V132" s="38">
        <v>0</v>
      </c>
      <c r="W132" s="37">
        <v>-1</v>
      </c>
      <c r="X132" s="37" t="s">
        <v>1</v>
      </c>
      <c r="Y132" s="159"/>
      <c r="Z132" s="159"/>
      <c r="AA132" s="159"/>
      <c r="AB132" s="148"/>
      <c r="AC132" s="36">
        <v>113776</v>
      </c>
      <c r="AD132" s="35"/>
      <c r="AE132" s="34">
        <v>113776</v>
      </c>
      <c r="AF132" s="33">
        <v>113776</v>
      </c>
      <c r="AG132" s="33">
        <v>113776</v>
      </c>
      <c r="AH132" s="33">
        <v>113776</v>
      </c>
      <c r="AI132" s="33">
        <v>113776</v>
      </c>
      <c r="AJ132" s="160"/>
      <c r="AK132" s="160"/>
      <c r="AL132" s="160"/>
      <c r="AM132" s="160"/>
      <c r="AN132" s="18"/>
    </row>
    <row r="133" spans="1:40" ht="42.75" customHeight="1">
      <c r="A133" s="32"/>
      <c r="B133" s="161" t="s">
        <v>48</v>
      </c>
      <c r="C133" s="161"/>
      <c r="D133" s="161"/>
      <c r="E133" s="161"/>
      <c r="F133" s="161"/>
      <c r="G133" s="161"/>
      <c r="H133" s="161"/>
      <c r="I133" s="161"/>
      <c r="J133" s="161"/>
      <c r="K133" s="161"/>
      <c r="L133" s="161"/>
      <c r="M133" s="145"/>
      <c r="N133" s="37">
        <v>618</v>
      </c>
      <c r="O133" s="45">
        <v>2</v>
      </c>
      <c r="P133" s="44">
        <v>3</v>
      </c>
      <c r="Q133" s="43" t="s">
        <v>5</v>
      </c>
      <c r="R133" s="42" t="s">
        <v>45</v>
      </c>
      <c r="S133" s="41" t="s">
        <v>16</v>
      </c>
      <c r="T133" s="40" t="s">
        <v>14</v>
      </c>
      <c r="U133" s="39">
        <v>0</v>
      </c>
      <c r="V133" s="38">
        <v>0</v>
      </c>
      <c r="W133" s="37">
        <v>-1</v>
      </c>
      <c r="X133" s="37" t="s">
        <v>1</v>
      </c>
      <c r="Y133" s="159"/>
      <c r="Z133" s="159"/>
      <c r="AA133" s="159"/>
      <c r="AB133" s="148"/>
      <c r="AC133" s="36">
        <f>AC132</f>
        <v>113776</v>
      </c>
      <c r="AD133" s="35"/>
      <c r="AE133" s="34">
        <v>113776</v>
      </c>
      <c r="AF133" s="33">
        <v>113776</v>
      </c>
      <c r="AG133" s="33">
        <v>113776</v>
      </c>
      <c r="AH133" s="33">
        <v>113776</v>
      </c>
      <c r="AI133" s="33">
        <v>113776</v>
      </c>
      <c r="AJ133" s="160"/>
      <c r="AK133" s="160"/>
      <c r="AL133" s="160"/>
      <c r="AM133" s="160"/>
      <c r="AN133" s="18"/>
    </row>
    <row r="134" spans="1:40" ht="42.75" customHeight="1">
      <c r="A134" s="32"/>
      <c r="B134" s="161" t="s">
        <v>47</v>
      </c>
      <c r="C134" s="161"/>
      <c r="D134" s="161"/>
      <c r="E134" s="161"/>
      <c r="F134" s="161"/>
      <c r="G134" s="161"/>
      <c r="H134" s="161"/>
      <c r="I134" s="161"/>
      <c r="J134" s="161"/>
      <c r="K134" s="161"/>
      <c r="L134" s="161"/>
      <c r="M134" s="145"/>
      <c r="N134" s="37">
        <v>618</v>
      </c>
      <c r="O134" s="45">
        <v>2</v>
      </c>
      <c r="P134" s="44">
        <v>3</v>
      </c>
      <c r="Q134" s="43" t="s">
        <v>5</v>
      </c>
      <c r="R134" s="42" t="s">
        <v>45</v>
      </c>
      <c r="S134" s="41" t="s">
        <v>33</v>
      </c>
      <c r="T134" s="40" t="s">
        <v>14</v>
      </c>
      <c r="U134" s="39">
        <v>0</v>
      </c>
      <c r="V134" s="38">
        <v>0</v>
      </c>
      <c r="W134" s="37">
        <v>-1</v>
      </c>
      <c r="X134" s="37" t="s">
        <v>1</v>
      </c>
      <c r="Y134" s="159"/>
      <c r="Z134" s="159"/>
      <c r="AA134" s="159"/>
      <c r="AB134" s="148"/>
      <c r="AC134" s="36">
        <f>AC133</f>
        <v>113776</v>
      </c>
      <c r="AD134" s="35"/>
      <c r="AE134" s="34">
        <v>113776</v>
      </c>
      <c r="AF134" s="33">
        <v>113776</v>
      </c>
      <c r="AG134" s="33">
        <v>113776</v>
      </c>
      <c r="AH134" s="33">
        <v>113776</v>
      </c>
      <c r="AI134" s="33">
        <v>113776</v>
      </c>
      <c r="AJ134" s="160"/>
      <c r="AK134" s="160"/>
      <c r="AL134" s="160"/>
      <c r="AM134" s="160"/>
      <c r="AN134" s="18"/>
    </row>
    <row r="135" spans="1:40" ht="53.25" customHeight="1">
      <c r="A135" s="32"/>
      <c r="B135" s="161" t="s">
        <v>69</v>
      </c>
      <c r="C135" s="161"/>
      <c r="D135" s="161"/>
      <c r="E135" s="161"/>
      <c r="F135" s="161"/>
      <c r="G135" s="161"/>
      <c r="H135" s="161"/>
      <c r="I135" s="161"/>
      <c r="J135" s="161"/>
      <c r="K135" s="161"/>
      <c r="L135" s="161"/>
      <c r="M135" s="145"/>
      <c r="N135" s="37">
        <v>618</v>
      </c>
      <c r="O135" s="45">
        <v>2</v>
      </c>
      <c r="P135" s="44">
        <v>3</v>
      </c>
      <c r="Q135" s="43" t="s">
        <v>5</v>
      </c>
      <c r="R135" s="42" t="s">
        <v>45</v>
      </c>
      <c r="S135" s="41" t="s">
        <v>33</v>
      </c>
      <c r="T135" s="40" t="s">
        <v>61</v>
      </c>
      <c r="U135" s="39">
        <v>0</v>
      </c>
      <c r="V135" s="38">
        <v>0</v>
      </c>
      <c r="W135" s="37">
        <v>-1</v>
      </c>
      <c r="X135" s="37" t="s">
        <v>1</v>
      </c>
      <c r="Y135" s="159"/>
      <c r="Z135" s="159"/>
      <c r="AA135" s="159"/>
      <c r="AB135" s="148"/>
      <c r="AC135" s="36">
        <f>AC134</f>
        <v>113776</v>
      </c>
      <c r="AD135" s="35"/>
      <c r="AE135" s="34">
        <v>113776</v>
      </c>
      <c r="AF135" s="33">
        <v>113776</v>
      </c>
      <c r="AG135" s="33">
        <v>113776</v>
      </c>
      <c r="AH135" s="33">
        <v>113776</v>
      </c>
      <c r="AI135" s="33">
        <v>113776</v>
      </c>
      <c r="AJ135" s="160"/>
      <c r="AK135" s="160"/>
      <c r="AL135" s="160"/>
      <c r="AM135" s="160"/>
      <c r="AN135" s="18"/>
    </row>
    <row r="136" spans="1:40" ht="53.25" customHeight="1">
      <c r="A136" s="32"/>
      <c r="B136" s="161" t="s">
        <v>68</v>
      </c>
      <c r="C136" s="161"/>
      <c r="D136" s="161"/>
      <c r="E136" s="161"/>
      <c r="F136" s="161"/>
      <c r="G136" s="161"/>
      <c r="H136" s="161"/>
      <c r="I136" s="161"/>
      <c r="J136" s="161"/>
      <c r="K136" s="161"/>
      <c r="L136" s="161"/>
      <c r="M136" s="145"/>
      <c r="N136" s="37">
        <v>618</v>
      </c>
      <c r="O136" s="45">
        <v>2</v>
      </c>
      <c r="P136" s="44">
        <v>3</v>
      </c>
      <c r="Q136" s="43" t="s">
        <v>5</v>
      </c>
      <c r="R136" s="42" t="s">
        <v>45</v>
      </c>
      <c r="S136" s="41" t="s">
        <v>33</v>
      </c>
      <c r="T136" s="40" t="s">
        <v>61</v>
      </c>
      <c r="U136" s="39">
        <v>1</v>
      </c>
      <c r="V136" s="38">
        <v>0</v>
      </c>
      <c r="W136" s="37">
        <v>0</v>
      </c>
      <c r="X136" s="37" t="s">
        <v>67</v>
      </c>
      <c r="Y136" s="159"/>
      <c r="Z136" s="159"/>
      <c r="AA136" s="159"/>
      <c r="AB136" s="148"/>
      <c r="AC136" s="36">
        <f>AC137</f>
        <v>113776</v>
      </c>
      <c r="AD136" s="35"/>
      <c r="AE136" s="34">
        <v>113776</v>
      </c>
      <c r="AF136" s="33">
        <v>113776</v>
      </c>
      <c r="AG136" s="33">
        <v>113776</v>
      </c>
      <c r="AH136" s="33">
        <v>113776</v>
      </c>
      <c r="AI136" s="33">
        <v>113776</v>
      </c>
      <c r="AJ136" s="160"/>
      <c r="AK136" s="160"/>
      <c r="AL136" s="160"/>
      <c r="AM136" s="160"/>
      <c r="AN136" s="18"/>
    </row>
    <row r="137" spans="1:40" ht="21.75" customHeight="1">
      <c r="A137" s="32"/>
      <c r="B137" s="161" t="s">
        <v>66</v>
      </c>
      <c r="C137" s="161"/>
      <c r="D137" s="161"/>
      <c r="E137" s="161"/>
      <c r="F137" s="161"/>
      <c r="G137" s="161"/>
      <c r="H137" s="161"/>
      <c r="I137" s="161"/>
      <c r="J137" s="161"/>
      <c r="K137" s="161"/>
      <c r="L137" s="161"/>
      <c r="M137" s="145"/>
      <c r="N137" s="37">
        <v>618</v>
      </c>
      <c r="O137" s="45">
        <v>2</v>
      </c>
      <c r="P137" s="44">
        <v>3</v>
      </c>
      <c r="Q137" s="43" t="s">
        <v>5</v>
      </c>
      <c r="R137" s="42" t="s">
        <v>45</v>
      </c>
      <c r="S137" s="41" t="s">
        <v>33</v>
      </c>
      <c r="T137" s="40" t="s">
        <v>61</v>
      </c>
      <c r="U137" s="39">
        <v>1</v>
      </c>
      <c r="V137" s="38">
        <v>2</v>
      </c>
      <c r="W137" s="37">
        <v>0</v>
      </c>
      <c r="X137" s="37" t="s">
        <v>65</v>
      </c>
      <c r="Y137" s="159"/>
      <c r="Z137" s="159"/>
      <c r="AA137" s="159"/>
      <c r="AB137" s="148"/>
      <c r="AC137" s="36">
        <f>AC138+AC139</f>
        <v>113776</v>
      </c>
      <c r="AD137" s="35"/>
      <c r="AE137" s="34">
        <v>113776</v>
      </c>
      <c r="AF137" s="33">
        <v>113776</v>
      </c>
      <c r="AG137" s="33">
        <v>113776</v>
      </c>
      <c r="AH137" s="33">
        <v>113776</v>
      </c>
      <c r="AI137" s="33">
        <v>113776</v>
      </c>
      <c r="AJ137" s="160"/>
      <c r="AK137" s="160"/>
      <c r="AL137" s="160"/>
      <c r="AM137" s="160"/>
      <c r="AN137" s="18"/>
    </row>
    <row r="138" spans="1:40" ht="21.75" customHeight="1">
      <c r="A138" s="32"/>
      <c r="B138" s="161" t="s">
        <v>64</v>
      </c>
      <c r="C138" s="161"/>
      <c r="D138" s="161"/>
      <c r="E138" s="161"/>
      <c r="F138" s="161"/>
      <c r="G138" s="161"/>
      <c r="H138" s="161"/>
      <c r="I138" s="161"/>
      <c r="J138" s="161"/>
      <c r="K138" s="161"/>
      <c r="L138" s="161"/>
      <c r="M138" s="145"/>
      <c r="N138" s="37">
        <v>618</v>
      </c>
      <c r="O138" s="45">
        <v>2</v>
      </c>
      <c r="P138" s="44">
        <v>3</v>
      </c>
      <c r="Q138" s="43" t="s">
        <v>5</v>
      </c>
      <c r="R138" s="42" t="s">
        <v>45</v>
      </c>
      <c r="S138" s="41" t="s">
        <v>33</v>
      </c>
      <c r="T138" s="40" t="s">
        <v>61</v>
      </c>
      <c r="U138" s="39">
        <v>1</v>
      </c>
      <c r="V138" s="38">
        <v>2</v>
      </c>
      <c r="W138" s="37">
        <v>1</v>
      </c>
      <c r="X138" s="37" t="s">
        <v>63</v>
      </c>
      <c r="Y138" s="159"/>
      <c r="Z138" s="159"/>
      <c r="AA138" s="159"/>
      <c r="AB138" s="148"/>
      <c r="AC138" s="36">
        <v>87426</v>
      </c>
      <c r="AD138" s="35"/>
      <c r="AE138" s="34">
        <v>87426</v>
      </c>
      <c r="AF138" s="33">
        <v>87426</v>
      </c>
      <c r="AG138" s="33">
        <v>87426</v>
      </c>
      <c r="AH138" s="33">
        <v>87426</v>
      </c>
      <c r="AI138" s="33">
        <v>87426</v>
      </c>
      <c r="AJ138" s="160"/>
      <c r="AK138" s="160"/>
      <c r="AL138" s="160"/>
      <c r="AM138" s="160"/>
      <c r="AN138" s="18"/>
    </row>
    <row r="139" spans="1:40" ht="63.75" customHeight="1">
      <c r="A139" s="32"/>
      <c r="B139" s="161" t="s">
        <v>62</v>
      </c>
      <c r="C139" s="161"/>
      <c r="D139" s="161"/>
      <c r="E139" s="161"/>
      <c r="F139" s="161"/>
      <c r="G139" s="161"/>
      <c r="H139" s="161"/>
      <c r="I139" s="161"/>
      <c r="J139" s="161"/>
      <c r="K139" s="161"/>
      <c r="L139" s="161"/>
      <c r="M139" s="145"/>
      <c r="N139" s="37">
        <v>618</v>
      </c>
      <c r="O139" s="45">
        <v>2</v>
      </c>
      <c r="P139" s="44">
        <v>3</v>
      </c>
      <c r="Q139" s="43" t="s">
        <v>5</v>
      </c>
      <c r="R139" s="42" t="s">
        <v>45</v>
      </c>
      <c r="S139" s="41" t="s">
        <v>33</v>
      </c>
      <c r="T139" s="40" t="s">
        <v>61</v>
      </c>
      <c r="U139" s="39">
        <v>1</v>
      </c>
      <c r="V139" s="38">
        <v>2</v>
      </c>
      <c r="W139" s="37">
        <v>9</v>
      </c>
      <c r="X139" s="37" t="s">
        <v>60</v>
      </c>
      <c r="Y139" s="159"/>
      <c r="Z139" s="159"/>
      <c r="AA139" s="159"/>
      <c r="AB139" s="148"/>
      <c r="AC139" s="36">
        <v>26350</v>
      </c>
      <c r="AD139" s="35"/>
      <c r="AE139" s="34">
        <v>26350</v>
      </c>
      <c r="AF139" s="33">
        <v>26350</v>
      </c>
      <c r="AG139" s="33">
        <v>26350</v>
      </c>
      <c r="AH139" s="33">
        <v>26350</v>
      </c>
      <c r="AI139" s="33">
        <v>26350</v>
      </c>
      <c r="AJ139" s="160"/>
      <c r="AK139" s="160"/>
      <c r="AL139" s="160"/>
      <c r="AM139" s="160"/>
      <c r="AN139" s="18"/>
    </row>
    <row r="140" spans="1:40" ht="21.75" customHeight="1">
      <c r="A140" s="32"/>
      <c r="B140" s="161" t="s">
        <v>59</v>
      </c>
      <c r="C140" s="161"/>
      <c r="D140" s="161"/>
      <c r="E140" s="161"/>
      <c r="F140" s="161"/>
      <c r="G140" s="161"/>
      <c r="H140" s="161"/>
      <c r="I140" s="161"/>
      <c r="J140" s="161"/>
      <c r="K140" s="161"/>
      <c r="L140" s="161"/>
      <c r="M140" s="145"/>
      <c r="N140" s="37">
        <v>618</v>
      </c>
      <c r="O140" s="45">
        <v>3</v>
      </c>
      <c r="P140" s="44">
        <v>-1</v>
      </c>
      <c r="Q140" s="43" t="s">
        <v>1</v>
      </c>
      <c r="R140" s="42" t="s">
        <v>1</v>
      </c>
      <c r="S140" s="41" t="s">
        <v>1</v>
      </c>
      <c r="T140" s="40" t="s">
        <v>1</v>
      </c>
      <c r="U140" s="39">
        <v>0</v>
      </c>
      <c r="V140" s="38">
        <v>0</v>
      </c>
      <c r="W140" s="37">
        <v>-1</v>
      </c>
      <c r="X140" s="37" t="s">
        <v>1</v>
      </c>
      <c r="Y140" s="159"/>
      <c r="Z140" s="159"/>
      <c r="AA140" s="159"/>
      <c r="AB140" s="148"/>
      <c r="AC140" s="36">
        <v>0</v>
      </c>
      <c r="AD140" s="35"/>
      <c r="AE140" s="34">
        <v>0</v>
      </c>
      <c r="AF140" s="33">
        <v>50000</v>
      </c>
      <c r="AG140" s="33">
        <v>0</v>
      </c>
      <c r="AH140" s="33">
        <v>50000</v>
      </c>
      <c r="AI140" s="33">
        <v>0</v>
      </c>
      <c r="AJ140" s="160"/>
      <c r="AK140" s="160"/>
      <c r="AL140" s="160"/>
      <c r="AM140" s="160"/>
      <c r="AN140" s="18"/>
    </row>
    <row r="141" spans="1:40" ht="32.25" customHeight="1">
      <c r="A141" s="32"/>
      <c r="B141" s="161" t="s">
        <v>58</v>
      </c>
      <c r="C141" s="161"/>
      <c r="D141" s="161"/>
      <c r="E141" s="161"/>
      <c r="F141" s="161"/>
      <c r="G141" s="161"/>
      <c r="H141" s="161"/>
      <c r="I141" s="161"/>
      <c r="J141" s="161"/>
      <c r="K141" s="161"/>
      <c r="L141" s="161"/>
      <c r="M141" s="145"/>
      <c r="N141" s="37">
        <v>618</v>
      </c>
      <c r="O141" s="45">
        <v>3</v>
      </c>
      <c r="P141" s="44">
        <v>9</v>
      </c>
      <c r="Q141" s="43" t="s">
        <v>1</v>
      </c>
      <c r="R141" s="42" t="s">
        <v>1</v>
      </c>
      <c r="S141" s="41" t="s">
        <v>1</v>
      </c>
      <c r="T141" s="40" t="s">
        <v>1</v>
      </c>
      <c r="U141" s="39">
        <v>0</v>
      </c>
      <c r="V141" s="38">
        <v>0</v>
      </c>
      <c r="W141" s="37">
        <v>-1</v>
      </c>
      <c r="X141" s="37" t="s">
        <v>1</v>
      </c>
      <c r="Y141" s="159"/>
      <c r="Z141" s="159"/>
      <c r="AA141" s="159"/>
      <c r="AB141" s="148"/>
      <c r="AC141" s="36">
        <v>0</v>
      </c>
      <c r="AD141" s="35"/>
      <c r="AE141" s="34">
        <v>0</v>
      </c>
      <c r="AF141" s="33">
        <v>50000</v>
      </c>
      <c r="AG141" s="33">
        <v>0</v>
      </c>
      <c r="AH141" s="33">
        <v>50000</v>
      </c>
      <c r="AI141" s="33">
        <v>0</v>
      </c>
      <c r="AJ141" s="160"/>
      <c r="AK141" s="160"/>
      <c r="AL141" s="160"/>
      <c r="AM141" s="160"/>
      <c r="AN141" s="18"/>
    </row>
    <row r="142" spans="1:40" ht="63.75" customHeight="1">
      <c r="A142" s="32"/>
      <c r="B142" s="161" t="s">
        <v>19</v>
      </c>
      <c r="C142" s="161"/>
      <c r="D142" s="161"/>
      <c r="E142" s="161"/>
      <c r="F142" s="161"/>
      <c r="G142" s="161"/>
      <c r="H142" s="161"/>
      <c r="I142" s="161"/>
      <c r="J142" s="161"/>
      <c r="K142" s="161"/>
      <c r="L142" s="161"/>
      <c r="M142" s="145"/>
      <c r="N142" s="37">
        <v>618</v>
      </c>
      <c r="O142" s="45">
        <v>3</v>
      </c>
      <c r="P142" s="44">
        <v>9</v>
      </c>
      <c r="Q142" s="43" t="s">
        <v>5</v>
      </c>
      <c r="R142" s="42" t="s">
        <v>18</v>
      </c>
      <c r="S142" s="41" t="s">
        <v>16</v>
      </c>
      <c r="T142" s="40" t="s">
        <v>14</v>
      </c>
      <c r="U142" s="39">
        <v>0</v>
      </c>
      <c r="V142" s="38">
        <v>0</v>
      </c>
      <c r="W142" s="37">
        <v>-1</v>
      </c>
      <c r="X142" s="37" t="s">
        <v>1</v>
      </c>
      <c r="Y142" s="159"/>
      <c r="Z142" s="159"/>
      <c r="AA142" s="159"/>
      <c r="AB142" s="148"/>
      <c r="AC142" s="36">
        <v>0</v>
      </c>
      <c r="AD142" s="35"/>
      <c r="AE142" s="34">
        <v>0</v>
      </c>
      <c r="AF142" s="33">
        <v>50000</v>
      </c>
      <c r="AG142" s="33">
        <v>0</v>
      </c>
      <c r="AH142" s="33">
        <v>50000</v>
      </c>
      <c r="AI142" s="33">
        <v>0</v>
      </c>
      <c r="AJ142" s="160"/>
      <c r="AK142" s="160"/>
      <c r="AL142" s="160"/>
      <c r="AM142" s="160"/>
      <c r="AN142" s="18"/>
    </row>
    <row r="143" spans="1:40" ht="42.75" customHeight="1">
      <c r="A143" s="32"/>
      <c r="B143" s="161" t="s">
        <v>48</v>
      </c>
      <c r="C143" s="161"/>
      <c r="D143" s="161"/>
      <c r="E143" s="161"/>
      <c r="F143" s="161"/>
      <c r="G143" s="161"/>
      <c r="H143" s="161"/>
      <c r="I143" s="161"/>
      <c r="J143" s="161"/>
      <c r="K143" s="161"/>
      <c r="L143" s="161"/>
      <c r="M143" s="145"/>
      <c r="N143" s="37">
        <v>618</v>
      </c>
      <c r="O143" s="45">
        <v>3</v>
      </c>
      <c r="P143" s="44">
        <v>9</v>
      </c>
      <c r="Q143" s="43" t="s">
        <v>5</v>
      </c>
      <c r="R143" s="42" t="s">
        <v>45</v>
      </c>
      <c r="S143" s="41" t="s">
        <v>16</v>
      </c>
      <c r="T143" s="40" t="s">
        <v>14</v>
      </c>
      <c r="U143" s="39">
        <v>0</v>
      </c>
      <c r="V143" s="38">
        <v>0</v>
      </c>
      <c r="W143" s="37">
        <v>-1</v>
      </c>
      <c r="X143" s="37" t="s">
        <v>1</v>
      </c>
      <c r="Y143" s="159"/>
      <c r="Z143" s="159"/>
      <c r="AA143" s="159"/>
      <c r="AB143" s="148"/>
      <c r="AC143" s="36">
        <v>0</v>
      </c>
      <c r="AD143" s="35"/>
      <c r="AE143" s="34">
        <v>0</v>
      </c>
      <c r="AF143" s="33">
        <v>50000</v>
      </c>
      <c r="AG143" s="33">
        <v>0</v>
      </c>
      <c r="AH143" s="33">
        <v>50000</v>
      </c>
      <c r="AI143" s="33">
        <v>0</v>
      </c>
      <c r="AJ143" s="160"/>
      <c r="AK143" s="160"/>
      <c r="AL143" s="160"/>
      <c r="AM143" s="160"/>
      <c r="AN143" s="18"/>
    </row>
    <row r="144" spans="1:40" ht="42.75" customHeight="1">
      <c r="A144" s="32"/>
      <c r="B144" s="161" t="s">
        <v>47</v>
      </c>
      <c r="C144" s="161"/>
      <c r="D144" s="161"/>
      <c r="E144" s="161"/>
      <c r="F144" s="161"/>
      <c r="G144" s="161"/>
      <c r="H144" s="161"/>
      <c r="I144" s="161"/>
      <c r="J144" s="161"/>
      <c r="K144" s="161"/>
      <c r="L144" s="161"/>
      <c r="M144" s="145"/>
      <c r="N144" s="37">
        <v>618</v>
      </c>
      <c r="O144" s="45">
        <v>3</v>
      </c>
      <c r="P144" s="44">
        <v>9</v>
      </c>
      <c r="Q144" s="43" t="s">
        <v>5</v>
      </c>
      <c r="R144" s="42" t="s">
        <v>45</v>
      </c>
      <c r="S144" s="41" t="s">
        <v>33</v>
      </c>
      <c r="T144" s="40" t="s">
        <v>14</v>
      </c>
      <c r="U144" s="39">
        <v>0</v>
      </c>
      <c r="V144" s="38">
        <v>0</v>
      </c>
      <c r="W144" s="37">
        <v>-1</v>
      </c>
      <c r="X144" s="37" t="s">
        <v>1</v>
      </c>
      <c r="Y144" s="159"/>
      <c r="Z144" s="159"/>
      <c r="AA144" s="159"/>
      <c r="AB144" s="148"/>
      <c r="AC144" s="36">
        <v>0</v>
      </c>
      <c r="AD144" s="35"/>
      <c r="AE144" s="34">
        <v>0</v>
      </c>
      <c r="AF144" s="33">
        <v>50000</v>
      </c>
      <c r="AG144" s="33">
        <v>0</v>
      </c>
      <c r="AH144" s="33">
        <v>50000</v>
      </c>
      <c r="AI144" s="33">
        <v>0</v>
      </c>
      <c r="AJ144" s="160"/>
      <c r="AK144" s="160"/>
      <c r="AL144" s="160"/>
      <c r="AM144" s="160"/>
      <c r="AN144" s="18"/>
    </row>
    <row r="145" spans="1:40" ht="32.25" customHeight="1">
      <c r="A145" s="32"/>
      <c r="B145" s="161" t="s">
        <v>57</v>
      </c>
      <c r="C145" s="161"/>
      <c r="D145" s="161"/>
      <c r="E145" s="161"/>
      <c r="F145" s="161"/>
      <c r="G145" s="161"/>
      <c r="H145" s="161"/>
      <c r="I145" s="161"/>
      <c r="J145" s="161"/>
      <c r="K145" s="161"/>
      <c r="L145" s="161"/>
      <c r="M145" s="145"/>
      <c r="N145" s="37">
        <v>618</v>
      </c>
      <c r="O145" s="45">
        <v>3</v>
      </c>
      <c r="P145" s="44">
        <v>9</v>
      </c>
      <c r="Q145" s="43" t="s">
        <v>5</v>
      </c>
      <c r="R145" s="42" t="s">
        <v>45</v>
      </c>
      <c r="S145" s="41" t="s">
        <v>33</v>
      </c>
      <c r="T145" s="40" t="s">
        <v>56</v>
      </c>
      <c r="U145" s="39">
        <v>0</v>
      </c>
      <c r="V145" s="38">
        <v>0</v>
      </c>
      <c r="W145" s="37">
        <v>-1</v>
      </c>
      <c r="X145" s="37" t="s">
        <v>1</v>
      </c>
      <c r="Y145" s="159"/>
      <c r="Z145" s="159"/>
      <c r="AA145" s="159"/>
      <c r="AB145" s="148"/>
      <c r="AC145" s="36">
        <v>0</v>
      </c>
      <c r="AD145" s="35"/>
      <c r="AE145" s="34">
        <v>0</v>
      </c>
      <c r="AF145" s="33">
        <v>50000</v>
      </c>
      <c r="AG145" s="33">
        <v>0</v>
      </c>
      <c r="AH145" s="33">
        <v>50000</v>
      </c>
      <c r="AI145" s="33">
        <v>0</v>
      </c>
      <c r="AJ145" s="160"/>
      <c r="AK145" s="160"/>
      <c r="AL145" s="160"/>
      <c r="AM145" s="160"/>
      <c r="AN145" s="18"/>
    </row>
    <row r="146" spans="1:40" ht="21.75" customHeight="1">
      <c r="A146" s="32"/>
      <c r="B146" s="161" t="s">
        <v>12</v>
      </c>
      <c r="C146" s="161"/>
      <c r="D146" s="161"/>
      <c r="E146" s="161"/>
      <c r="F146" s="161"/>
      <c r="G146" s="161"/>
      <c r="H146" s="161"/>
      <c r="I146" s="161"/>
      <c r="J146" s="161"/>
      <c r="K146" s="161"/>
      <c r="L146" s="161"/>
      <c r="M146" s="145"/>
      <c r="N146" s="37">
        <v>618</v>
      </c>
      <c r="O146" s="45">
        <v>3</v>
      </c>
      <c r="P146" s="44">
        <v>9</v>
      </c>
      <c r="Q146" s="43" t="s">
        <v>5</v>
      </c>
      <c r="R146" s="42" t="s">
        <v>45</v>
      </c>
      <c r="S146" s="41" t="s">
        <v>33</v>
      </c>
      <c r="T146" s="40" t="s">
        <v>56</v>
      </c>
      <c r="U146" s="39">
        <v>2</v>
      </c>
      <c r="V146" s="38">
        <v>0</v>
      </c>
      <c r="W146" s="37">
        <v>0</v>
      </c>
      <c r="X146" s="37" t="s">
        <v>11</v>
      </c>
      <c r="Y146" s="159"/>
      <c r="Z146" s="159"/>
      <c r="AA146" s="159"/>
      <c r="AB146" s="148"/>
      <c r="AC146" s="36">
        <v>0</v>
      </c>
      <c r="AD146" s="35"/>
      <c r="AE146" s="34">
        <v>0</v>
      </c>
      <c r="AF146" s="33">
        <v>50000</v>
      </c>
      <c r="AG146" s="33">
        <v>0</v>
      </c>
      <c r="AH146" s="33">
        <v>50000</v>
      </c>
      <c r="AI146" s="33">
        <v>0</v>
      </c>
      <c r="AJ146" s="160"/>
      <c r="AK146" s="160"/>
      <c r="AL146" s="160"/>
      <c r="AM146" s="160"/>
      <c r="AN146" s="18"/>
    </row>
    <row r="147" spans="1:40" ht="32.25" customHeight="1">
      <c r="A147" s="32"/>
      <c r="B147" s="161" t="s">
        <v>10</v>
      </c>
      <c r="C147" s="161"/>
      <c r="D147" s="161"/>
      <c r="E147" s="161"/>
      <c r="F147" s="161"/>
      <c r="G147" s="161"/>
      <c r="H147" s="161"/>
      <c r="I147" s="161"/>
      <c r="J147" s="161"/>
      <c r="K147" s="161"/>
      <c r="L147" s="161"/>
      <c r="M147" s="145"/>
      <c r="N147" s="37">
        <v>618</v>
      </c>
      <c r="O147" s="45">
        <v>3</v>
      </c>
      <c r="P147" s="44">
        <v>9</v>
      </c>
      <c r="Q147" s="43" t="s">
        <v>5</v>
      </c>
      <c r="R147" s="42" t="s">
        <v>45</v>
      </c>
      <c r="S147" s="41" t="s">
        <v>33</v>
      </c>
      <c r="T147" s="40" t="s">
        <v>56</v>
      </c>
      <c r="U147" s="39">
        <v>2</v>
      </c>
      <c r="V147" s="38">
        <v>4</v>
      </c>
      <c r="W147" s="37">
        <v>0</v>
      </c>
      <c r="X147" s="37" t="s">
        <v>9</v>
      </c>
      <c r="Y147" s="159"/>
      <c r="Z147" s="159"/>
      <c r="AA147" s="159"/>
      <c r="AB147" s="148"/>
      <c r="AC147" s="36">
        <v>0</v>
      </c>
      <c r="AD147" s="35"/>
      <c r="AE147" s="34">
        <v>0</v>
      </c>
      <c r="AF147" s="33">
        <v>50000</v>
      </c>
      <c r="AG147" s="33">
        <v>0</v>
      </c>
      <c r="AH147" s="33">
        <v>50000</v>
      </c>
      <c r="AI147" s="33">
        <v>0</v>
      </c>
      <c r="AJ147" s="160"/>
      <c r="AK147" s="160"/>
      <c r="AL147" s="160"/>
      <c r="AM147" s="160"/>
      <c r="AN147" s="18"/>
    </row>
    <row r="148" spans="1:40" ht="12.75" customHeight="1">
      <c r="A148" s="32"/>
      <c r="B148" s="161" t="s">
        <v>8</v>
      </c>
      <c r="C148" s="161"/>
      <c r="D148" s="161"/>
      <c r="E148" s="161"/>
      <c r="F148" s="161"/>
      <c r="G148" s="161"/>
      <c r="H148" s="161"/>
      <c r="I148" s="161"/>
      <c r="J148" s="161"/>
      <c r="K148" s="161"/>
      <c r="L148" s="161"/>
      <c r="M148" s="145"/>
      <c r="N148" s="37">
        <v>618</v>
      </c>
      <c r="O148" s="45">
        <v>3</v>
      </c>
      <c r="P148" s="44">
        <v>9</v>
      </c>
      <c r="Q148" s="43" t="s">
        <v>5</v>
      </c>
      <c r="R148" s="42" t="s">
        <v>45</v>
      </c>
      <c r="S148" s="41" t="s">
        <v>33</v>
      </c>
      <c r="T148" s="40" t="s">
        <v>56</v>
      </c>
      <c r="U148" s="39">
        <v>2</v>
      </c>
      <c r="V148" s="38">
        <v>4</v>
      </c>
      <c r="W148" s="37">
        <v>4</v>
      </c>
      <c r="X148" s="37" t="s">
        <v>7</v>
      </c>
      <c r="Y148" s="159"/>
      <c r="Z148" s="159"/>
      <c r="AA148" s="159"/>
      <c r="AB148" s="148"/>
      <c r="AC148" s="36">
        <v>0</v>
      </c>
      <c r="AD148" s="35"/>
      <c r="AE148" s="34">
        <v>0</v>
      </c>
      <c r="AF148" s="33">
        <v>50000</v>
      </c>
      <c r="AG148" s="33">
        <v>0</v>
      </c>
      <c r="AH148" s="33">
        <v>50000</v>
      </c>
      <c r="AI148" s="33">
        <v>0</v>
      </c>
      <c r="AJ148" s="160"/>
      <c r="AK148" s="160"/>
      <c r="AL148" s="160"/>
      <c r="AM148" s="160"/>
      <c r="AN148" s="18"/>
    </row>
    <row r="149" spans="1:40" ht="12.75" customHeight="1">
      <c r="A149" s="32"/>
      <c r="B149" s="161" t="s">
        <v>55</v>
      </c>
      <c r="C149" s="161"/>
      <c r="D149" s="161"/>
      <c r="E149" s="161"/>
      <c r="F149" s="161"/>
      <c r="G149" s="161"/>
      <c r="H149" s="161"/>
      <c r="I149" s="161"/>
      <c r="J149" s="161"/>
      <c r="K149" s="161"/>
      <c r="L149" s="161"/>
      <c r="M149" s="145"/>
      <c r="N149" s="37">
        <v>618</v>
      </c>
      <c r="O149" s="45">
        <v>4</v>
      </c>
      <c r="P149" s="44">
        <v>-1</v>
      </c>
      <c r="Q149" s="43" t="s">
        <v>1</v>
      </c>
      <c r="R149" s="42" t="s">
        <v>1</v>
      </c>
      <c r="S149" s="41" t="s">
        <v>1</v>
      </c>
      <c r="T149" s="40" t="s">
        <v>1</v>
      </c>
      <c r="U149" s="39">
        <v>0</v>
      </c>
      <c r="V149" s="38">
        <v>0</v>
      </c>
      <c r="W149" s="37">
        <v>-1</v>
      </c>
      <c r="X149" s="37" t="s">
        <v>1</v>
      </c>
      <c r="Y149" s="159"/>
      <c r="Z149" s="159"/>
      <c r="AA149" s="159"/>
      <c r="AB149" s="148"/>
      <c r="AC149" s="36">
        <f>AC150+AC158</f>
        <v>834865.8</v>
      </c>
      <c r="AD149" s="35"/>
      <c r="AE149" s="34">
        <v>0</v>
      </c>
      <c r="AF149" s="33">
        <v>571316.36</v>
      </c>
      <c r="AG149" s="33">
        <v>0</v>
      </c>
      <c r="AH149" s="33">
        <v>629846.03</v>
      </c>
      <c r="AI149" s="33">
        <v>0</v>
      </c>
      <c r="AJ149" s="160"/>
      <c r="AK149" s="160"/>
      <c r="AL149" s="160"/>
      <c r="AM149" s="160"/>
      <c r="AN149" s="18"/>
    </row>
    <row r="150" spans="1:40" ht="12.75" customHeight="1">
      <c r="A150" s="32"/>
      <c r="B150" s="161" t="s">
        <v>54</v>
      </c>
      <c r="C150" s="161"/>
      <c r="D150" s="161"/>
      <c r="E150" s="161"/>
      <c r="F150" s="161"/>
      <c r="G150" s="161"/>
      <c r="H150" s="161"/>
      <c r="I150" s="161"/>
      <c r="J150" s="161"/>
      <c r="K150" s="161"/>
      <c r="L150" s="161"/>
      <c r="M150" s="145"/>
      <c r="N150" s="37">
        <v>618</v>
      </c>
      <c r="O150" s="45">
        <v>4</v>
      </c>
      <c r="P150" s="44">
        <v>9</v>
      </c>
      <c r="Q150" s="43" t="s">
        <v>1</v>
      </c>
      <c r="R150" s="42" t="s">
        <v>1</v>
      </c>
      <c r="S150" s="41" t="s">
        <v>1</v>
      </c>
      <c r="T150" s="40" t="s">
        <v>1</v>
      </c>
      <c r="U150" s="39">
        <v>0</v>
      </c>
      <c r="V150" s="38">
        <v>0</v>
      </c>
      <c r="W150" s="37">
        <v>-1</v>
      </c>
      <c r="X150" s="37" t="s">
        <v>1</v>
      </c>
      <c r="Y150" s="159"/>
      <c r="Z150" s="159"/>
      <c r="AA150" s="159"/>
      <c r="AB150" s="148"/>
      <c r="AC150" s="36">
        <f t="shared" ref="AC150:AC156" si="0">AC151</f>
        <v>748199.8</v>
      </c>
      <c r="AD150" s="35"/>
      <c r="AE150" s="34">
        <v>0</v>
      </c>
      <c r="AF150" s="33">
        <v>571316.36</v>
      </c>
      <c r="AG150" s="33">
        <v>0</v>
      </c>
      <c r="AH150" s="33">
        <v>629846.03</v>
      </c>
      <c r="AI150" s="33">
        <v>0</v>
      </c>
      <c r="AJ150" s="160"/>
      <c r="AK150" s="160"/>
      <c r="AL150" s="160"/>
      <c r="AM150" s="160"/>
      <c r="AN150" s="18"/>
    </row>
    <row r="151" spans="1:40" ht="63.75" customHeight="1">
      <c r="A151" s="32"/>
      <c r="B151" s="161" t="s">
        <v>19</v>
      </c>
      <c r="C151" s="161"/>
      <c r="D151" s="161"/>
      <c r="E151" s="161"/>
      <c r="F151" s="161"/>
      <c r="G151" s="161"/>
      <c r="H151" s="161"/>
      <c r="I151" s="161"/>
      <c r="J151" s="161"/>
      <c r="K151" s="161"/>
      <c r="L151" s="161"/>
      <c r="M151" s="145"/>
      <c r="N151" s="37">
        <v>618</v>
      </c>
      <c r="O151" s="45">
        <v>4</v>
      </c>
      <c r="P151" s="44">
        <v>9</v>
      </c>
      <c r="Q151" s="43" t="s">
        <v>5</v>
      </c>
      <c r="R151" s="42" t="s">
        <v>18</v>
      </c>
      <c r="S151" s="41" t="s">
        <v>16</v>
      </c>
      <c r="T151" s="40" t="s">
        <v>14</v>
      </c>
      <c r="U151" s="39">
        <v>0</v>
      </c>
      <c r="V151" s="38">
        <v>0</v>
      </c>
      <c r="W151" s="37">
        <v>-1</v>
      </c>
      <c r="X151" s="37" t="s">
        <v>1</v>
      </c>
      <c r="Y151" s="159"/>
      <c r="Z151" s="159"/>
      <c r="AA151" s="159"/>
      <c r="AB151" s="148"/>
      <c r="AC151" s="36">
        <f t="shared" si="0"/>
        <v>748199.8</v>
      </c>
      <c r="AD151" s="35"/>
      <c r="AE151" s="34">
        <v>0</v>
      </c>
      <c r="AF151" s="33">
        <v>571316.36</v>
      </c>
      <c r="AG151" s="33">
        <v>0</v>
      </c>
      <c r="AH151" s="33">
        <v>629846.03</v>
      </c>
      <c r="AI151" s="33">
        <v>0</v>
      </c>
      <c r="AJ151" s="160"/>
      <c r="AK151" s="160"/>
      <c r="AL151" s="160"/>
      <c r="AM151" s="160"/>
      <c r="AN151" s="18"/>
    </row>
    <row r="152" spans="1:40" ht="42.75" customHeight="1">
      <c r="A152" s="32"/>
      <c r="B152" s="161" t="s">
        <v>53</v>
      </c>
      <c r="C152" s="161"/>
      <c r="D152" s="161"/>
      <c r="E152" s="161"/>
      <c r="F152" s="161"/>
      <c r="G152" s="161"/>
      <c r="H152" s="161"/>
      <c r="I152" s="161"/>
      <c r="J152" s="161"/>
      <c r="K152" s="161"/>
      <c r="L152" s="161"/>
      <c r="M152" s="145"/>
      <c r="N152" s="37">
        <v>618</v>
      </c>
      <c r="O152" s="45">
        <v>4</v>
      </c>
      <c r="P152" s="44">
        <v>9</v>
      </c>
      <c r="Q152" s="43" t="s">
        <v>5</v>
      </c>
      <c r="R152" s="42" t="s">
        <v>50</v>
      </c>
      <c r="S152" s="41" t="s">
        <v>16</v>
      </c>
      <c r="T152" s="40" t="s">
        <v>14</v>
      </c>
      <c r="U152" s="39">
        <v>0</v>
      </c>
      <c r="V152" s="38">
        <v>0</v>
      </c>
      <c r="W152" s="37">
        <v>-1</v>
      </c>
      <c r="X152" s="37" t="s">
        <v>1</v>
      </c>
      <c r="Y152" s="159"/>
      <c r="Z152" s="159"/>
      <c r="AA152" s="159"/>
      <c r="AB152" s="148"/>
      <c r="AC152" s="36">
        <f t="shared" si="0"/>
        <v>748199.8</v>
      </c>
      <c r="AD152" s="35"/>
      <c r="AE152" s="34">
        <v>0</v>
      </c>
      <c r="AF152" s="33">
        <v>571316.36</v>
      </c>
      <c r="AG152" s="33">
        <v>0</v>
      </c>
      <c r="AH152" s="33">
        <v>629846.03</v>
      </c>
      <c r="AI152" s="33">
        <v>0</v>
      </c>
      <c r="AJ152" s="160"/>
      <c r="AK152" s="160"/>
      <c r="AL152" s="160"/>
      <c r="AM152" s="160"/>
      <c r="AN152" s="18"/>
    </row>
    <row r="153" spans="1:40" ht="21.75" customHeight="1">
      <c r="A153" s="32"/>
      <c r="B153" s="161" t="s">
        <v>52</v>
      </c>
      <c r="C153" s="161"/>
      <c r="D153" s="161"/>
      <c r="E153" s="161"/>
      <c r="F153" s="161"/>
      <c r="G153" s="161"/>
      <c r="H153" s="161"/>
      <c r="I153" s="161"/>
      <c r="J153" s="161"/>
      <c r="K153" s="161"/>
      <c r="L153" s="161"/>
      <c r="M153" s="145"/>
      <c r="N153" s="37">
        <v>618</v>
      </c>
      <c r="O153" s="45">
        <v>4</v>
      </c>
      <c r="P153" s="44">
        <v>9</v>
      </c>
      <c r="Q153" s="43" t="s">
        <v>5</v>
      </c>
      <c r="R153" s="42" t="s">
        <v>50</v>
      </c>
      <c r="S153" s="41" t="s">
        <v>33</v>
      </c>
      <c r="T153" s="40" t="s">
        <v>14</v>
      </c>
      <c r="U153" s="39">
        <v>0</v>
      </c>
      <c r="V153" s="38">
        <v>0</v>
      </c>
      <c r="W153" s="37">
        <v>-1</v>
      </c>
      <c r="X153" s="37" t="s">
        <v>1</v>
      </c>
      <c r="Y153" s="159"/>
      <c r="Z153" s="159"/>
      <c r="AA153" s="159"/>
      <c r="AB153" s="148"/>
      <c r="AC153" s="36">
        <f t="shared" si="0"/>
        <v>748199.8</v>
      </c>
      <c r="AD153" s="35"/>
      <c r="AE153" s="34">
        <v>0</v>
      </c>
      <c r="AF153" s="33">
        <v>571316.36</v>
      </c>
      <c r="AG153" s="33">
        <v>0</v>
      </c>
      <c r="AH153" s="33">
        <v>629846.03</v>
      </c>
      <c r="AI153" s="33">
        <v>0</v>
      </c>
      <c r="AJ153" s="160"/>
      <c r="AK153" s="160"/>
      <c r="AL153" s="160"/>
      <c r="AM153" s="160"/>
      <c r="AN153" s="18"/>
    </row>
    <row r="154" spans="1:40" ht="21.75" customHeight="1">
      <c r="A154" s="32"/>
      <c r="B154" s="161" t="s">
        <v>51</v>
      </c>
      <c r="C154" s="161"/>
      <c r="D154" s="161"/>
      <c r="E154" s="161"/>
      <c r="F154" s="161"/>
      <c r="G154" s="161"/>
      <c r="H154" s="161"/>
      <c r="I154" s="161"/>
      <c r="J154" s="161"/>
      <c r="K154" s="161"/>
      <c r="L154" s="161"/>
      <c r="M154" s="145"/>
      <c r="N154" s="37">
        <v>618</v>
      </c>
      <c r="O154" s="45">
        <v>4</v>
      </c>
      <c r="P154" s="44">
        <v>9</v>
      </c>
      <c r="Q154" s="43" t="s">
        <v>5</v>
      </c>
      <c r="R154" s="42" t="s">
        <v>50</v>
      </c>
      <c r="S154" s="41" t="s">
        <v>33</v>
      </c>
      <c r="T154" s="40" t="s">
        <v>2</v>
      </c>
      <c r="U154" s="39">
        <v>0</v>
      </c>
      <c r="V154" s="38">
        <v>0</v>
      </c>
      <c r="W154" s="37">
        <v>-1</v>
      </c>
      <c r="X154" s="37" t="s">
        <v>1</v>
      </c>
      <c r="Y154" s="159"/>
      <c r="Z154" s="159"/>
      <c r="AA154" s="159"/>
      <c r="AB154" s="148"/>
      <c r="AC154" s="36">
        <f t="shared" si="0"/>
        <v>748199.8</v>
      </c>
      <c r="AD154" s="35"/>
      <c r="AE154" s="34">
        <v>0</v>
      </c>
      <c r="AF154" s="33">
        <v>571316.36</v>
      </c>
      <c r="AG154" s="33">
        <v>0</v>
      </c>
      <c r="AH154" s="33">
        <v>629846.03</v>
      </c>
      <c r="AI154" s="33">
        <v>0</v>
      </c>
      <c r="AJ154" s="160"/>
      <c r="AK154" s="160"/>
      <c r="AL154" s="160"/>
      <c r="AM154" s="160"/>
      <c r="AN154" s="18"/>
    </row>
    <row r="155" spans="1:40" ht="21.75" customHeight="1">
      <c r="A155" s="32"/>
      <c r="B155" s="161" t="s">
        <v>12</v>
      </c>
      <c r="C155" s="161"/>
      <c r="D155" s="161"/>
      <c r="E155" s="161"/>
      <c r="F155" s="161"/>
      <c r="G155" s="161"/>
      <c r="H155" s="161"/>
      <c r="I155" s="161"/>
      <c r="J155" s="161"/>
      <c r="K155" s="161"/>
      <c r="L155" s="161"/>
      <c r="M155" s="145"/>
      <c r="N155" s="37">
        <v>618</v>
      </c>
      <c r="O155" s="45">
        <v>4</v>
      </c>
      <c r="P155" s="44">
        <v>9</v>
      </c>
      <c r="Q155" s="43" t="s">
        <v>5</v>
      </c>
      <c r="R155" s="42" t="s">
        <v>50</v>
      </c>
      <c r="S155" s="41" t="s">
        <v>33</v>
      </c>
      <c r="T155" s="40" t="s">
        <v>2</v>
      </c>
      <c r="U155" s="39">
        <v>2</v>
      </c>
      <c r="V155" s="38">
        <v>0</v>
      </c>
      <c r="W155" s="37">
        <v>0</v>
      </c>
      <c r="X155" s="37" t="s">
        <v>11</v>
      </c>
      <c r="Y155" s="159"/>
      <c r="Z155" s="159"/>
      <c r="AA155" s="159"/>
      <c r="AB155" s="148"/>
      <c r="AC155" s="36">
        <f t="shared" si="0"/>
        <v>748199.8</v>
      </c>
      <c r="AD155" s="35"/>
      <c r="AE155" s="34">
        <v>0</v>
      </c>
      <c r="AF155" s="33">
        <v>571316.36</v>
      </c>
      <c r="AG155" s="33">
        <v>0</v>
      </c>
      <c r="AH155" s="33">
        <v>629846.03</v>
      </c>
      <c r="AI155" s="33">
        <v>0</v>
      </c>
      <c r="AJ155" s="160"/>
      <c r="AK155" s="160"/>
      <c r="AL155" s="160"/>
      <c r="AM155" s="160"/>
      <c r="AN155" s="18"/>
    </row>
    <row r="156" spans="1:40" ht="32.25" customHeight="1">
      <c r="A156" s="32"/>
      <c r="B156" s="161" t="s">
        <v>10</v>
      </c>
      <c r="C156" s="161"/>
      <c r="D156" s="161"/>
      <c r="E156" s="161"/>
      <c r="F156" s="161"/>
      <c r="G156" s="161"/>
      <c r="H156" s="161"/>
      <c r="I156" s="161"/>
      <c r="J156" s="161"/>
      <c r="K156" s="161"/>
      <c r="L156" s="161"/>
      <c r="M156" s="145"/>
      <c r="N156" s="37">
        <v>618</v>
      </c>
      <c r="O156" s="45">
        <v>4</v>
      </c>
      <c r="P156" s="44">
        <v>9</v>
      </c>
      <c r="Q156" s="43" t="s">
        <v>5</v>
      </c>
      <c r="R156" s="42" t="s">
        <v>50</v>
      </c>
      <c r="S156" s="41" t="s">
        <v>33</v>
      </c>
      <c r="T156" s="40" t="s">
        <v>2</v>
      </c>
      <c r="U156" s="39">
        <v>2</v>
      </c>
      <c r="V156" s="38">
        <v>4</v>
      </c>
      <c r="W156" s="37">
        <v>0</v>
      </c>
      <c r="X156" s="37" t="s">
        <v>9</v>
      </c>
      <c r="Y156" s="159"/>
      <c r="Z156" s="159"/>
      <c r="AA156" s="159"/>
      <c r="AB156" s="148"/>
      <c r="AC156" s="36">
        <f t="shared" si="0"/>
        <v>748199.8</v>
      </c>
      <c r="AD156" s="35"/>
      <c r="AE156" s="34">
        <v>0</v>
      </c>
      <c r="AF156" s="33">
        <v>571316.36</v>
      </c>
      <c r="AG156" s="33">
        <v>0</v>
      </c>
      <c r="AH156" s="33">
        <v>629846.03</v>
      </c>
      <c r="AI156" s="33">
        <v>0</v>
      </c>
      <c r="AJ156" s="160"/>
      <c r="AK156" s="160"/>
      <c r="AL156" s="160"/>
      <c r="AM156" s="160"/>
      <c r="AN156" s="18"/>
    </row>
    <row r="157" spans="1:40" ht="12.75" customHeight="1">
      <c r="A157" s="32"/>
      <c r="B157" s="161" t="s">
        <v>8</v>
      </c>
      <c r="C157" s="161"/>
      <c r="D157" s="161"/>
      <c r="E157" s="161"/>
      <c r="F157" s="161"/>
      <c r="G157" s="161"/>
      <c r="H157" s="161"/>
      <c r="I157" s="161"/>
      <c r="J157" s="161"/>
      <c r="K157" s="161"/>
      <c r="L157" s="161"/>
      <c r="M157" s="145"/>
      <c r="N157" s="37">
        <v>618</v>
      </c>
      <c r="O157" s="45">
        <v>4</v>
      </c>
      <c r="P157" s="44">
        <v>9</v>
      </c>
      <c r="Q157" s="43" t="s">
        <v>5</v>
      </c>
      <c r="R157" s="42" t="s">
        <v>50</v>
      </c>
      <c r="S157" s="41" t="s">
        <v>33</v>
      </c>
      <c r="T157" s="40" t="s">
        <v>2</v>
      </c>
      <c r="U157" s="39">
        <v>2</v>
      </c>
      <c r="V157" s="38">
        <v>4</v>
      </c>
      <c r="W157" s="37">
        <v>4</v>
      </c>
      <c r="X157" s="37" t="s">
        <v>7</v>
      </c>
      <c r="Y157" s="159"/>
      <c r="Z157" s="159"/>
      <c r="AA157" s="159"/>
      <c r="AB157" s="148"/>
      <c r="AC157" s="36">
        <v>748199.8</v>
      </c>
      <c r="AD157" s="35"/>
      <c r="AE157" s="34">
        <v>0</v>
      </c>
      <c r="AF157" s="33">
        <v>571316.36</v>
      </c>
      <c r="AG157" s="33">
        <v>0</v>
      </c>
      <c r="AH157" s="33">
        <v>629846.03</v>
      </c>
      <c r="AI157" s="33">
        <v>0</v>
      </c>
      <c r="AJ157" s="160"/>
      <c r="AK157" s="160"/>
      <c r="AL157" s="160"/>
      <c r="AM157" s="160"/>
      <c r="AN157" s="18"/>
    </row>
    <row r="158" spans="1:40" ht="21.75" customHeight="1">
      <c r="A158" s="32"/>
      <c r="B158" s="161" t="s">
        <v>49</v>
      </c>
      <c r="C158" s="161"/>
      <c r="D158" s="161"/>
      <c r="E158" s="161"/>
      <c r="F158" s="161"/>
      <c r="G158" s="161"/>
      <c r="H158" s="161"/>
      <c r="I158" s="161"/>
      <c r="J158" s="161"/>
      <c r="K158" s="161"/>
      <c r="L158" s="161"/>
      <c r="M158" s="145"/>
      <c r="N158" s="37">
        <v>618</v>
      </c>
      <c r="O158" s="45">
        <v>4</v>
      </c>
      <c r="P158" s="44">
        <v>12</v>
      </c>
      <c r="Q158" s="43" t="s">
        <v>1</v>
      </c>
      <c r="R158" s="42" t="s">
        <v>1</v>
      </c>
      <c r="S158" s="41" t="s">
        <v>1</v>
      </c>
      <c r="T158" s="40" t="s">
        <v>1</v>
      </c>
      <c r="U158" s="39">
        <v>0</v>
      </c>
      <c r="V158" s="38">
        <v>0</v>
      </c>
      <c r="W158" s="37">
        <v>-1</v>
      </c>
      <c r="X158" s="37" t="s">
        <v>1</v>
      </c>
      <c r="Y158" s="159"/>
      <c r="Z158" s="159"/>
      <c r="AA158" s="159"/>
      <c r="AB158" s="148"/>
      <c r="AC158" s="36">
        <f t="shared" ref="AC158:AC164" si="1">AC159</f>
        <v>86666</v>
      </c>
      <c r="AD158" s="35"/>
      <c r="AE158" s="34">
        <v>0</v>
      </c>
      <c r="AF158" s="33">
        <v>0</v>
      </c>
      <c r="AG158" s="33">
        <v>0</v>
      </c>
      <c r="AH158" s="33">
        <v>0</v>
      </c>
      <c r="AI158" s="33">
        <v>0</v>
      </c>
      <c r="AJ158" s="160"/>
      <c r="AK158" s="160"/>
      <c r="AL158" s="160"/>
      <c r="AM158" s="160"/>
      <c r="AN158" s="18"/>
    </row>
    <row r="159" spans="1:40" ht="63.75" customHeight="1">
      <c r="A159" s="32"/>
      <c r="B159" s="161" t="s">
        <v>19</v>
      </c>
      <c r="C159" s="161"/>
      <c r="D159" s="161"/>
      <c r="E159" s="161"/>
      <c r="F159" s="161"/>
      <c r="G159" s="161"/>
      <c r="H159" s="161"/>
      <c r="I159" s="161"/>
      <c r="J159" s="161"/>
      <c r="K159" s="161"/>
      <c r="L159" s="161"/>
      <c r="M159" s="145"/>
      <c r="N159" s="37">
        <v>618</v>
      </c>
      <c r="O159" s="45">
        <v>4</v>
      </c>
      <c r="P159" s="44">
        <v>12</v>
      </c>
      <c r="Q159" s="43" t="s">
        <v>5</v>
      </c>
      <c r="R159" s="42" t="s">
        <v>18</v>
      </c>
      <c r="S159" s="41" t="s">
        <v>16</v>
      </c>
      <c r="T159" s="40" t="s">
        <v>14</v>
      </c>
      <c r="U159" s="39">
        <v>0</v>
      </c>
      <c r="V159" s="38">
        <v>0</v>
      </c>
      <c r="W159" s="37">
        <v>-1</v>
      </c>
      <c r="X159" s="37" t="s">
        <v>1</v>
      </c>
      <c r="Y159" s="159"/>
      <c r="Z159" s="159"/>
      <c r="AA159" s="159"/>
      <c r="AB159" s="148"/>
      <c r="AC159" s="36">
        <f t="shared" si="1"/>
        <v>86666</v>
      </c>
      <c r="AD159" s="35"/>
      <c r="AE159" s="34">
        <v>0</v>
      </c>
      <c r="AF159" s="33">
        <v>0</v>
      </c>
      <c r="AG159" s="33">
        <v>0</v>
      </c>
      <c r="AH159" s="33">
        <v>0</v>
      </c>
      <c r="AI159" s="33">
        <v>0</v>
      </c>
      <c r="AJ159" s="160"/>
      <c r="AK159" s="160"/>
      <c r="AL159" s="160"/>
      <c r="AM159" s="160"/>
      <c r="AN159" s="18"/>
    </row>
    <row r="160" spans="1:40" ht="42.75" customHeight="1">
      <c r="A160" s="32"/>
      <c r="B160" s="161" t="s">
        <v>48</v>
      </c>
      <c r="C160" s="161"/>
      <c r="D160" s="161"/>
      <c r="E160" s="161"/>
      <c r="F160" s="161"/>
      <c r="G160" s="161"/>
      <c r="H160" s="161"/>
      <c r="I160" s="161"/>
      <c r="J160" s="161"/>
      <c r="K160" s="161"/>
      <c r="L160" s="161"/>
      <c r="M160" s="145"/>
      <c r="N160" s="37">
        <v>618</v>
      </c>
      <c r="O160" s="45">
        <v>4</v>
      </c>
      <c r="P160" s="44">
        <v>12</v>
      </c>
      <c r="Q160" s="43" t="s">
        <v>5</v>
      </c>
      <c r="R160" s="42" t="s">
        <v>45</v>
      </c>
      <c r="S160" s="41" t="s">
        <v>16</v>
      </c>
      <c r="T160" s="40" t="s">
        <v>14</v>
      </c>
      <c r="U160" s="39">
        <v>0</v>
      </c>
      <c r="V160" s="38">
        <v>0</v>
      </c>
      <c r="W160" s="37">
        <v>-1</v>
      </c>
      <c r="X160" s="37" t="s">
        <v>1</v>
      </c>
      <c r="Y160" s="159"/>
      <c r="Z160" s="159"/>
      <c r="AA160" s="159"/>
      <c r="AB160" s="148"/>
      <c r="AC160" s="36">
        <f t="shared" si="1"/>
        <v>86666</v>
      </c>
      <c r="AD160" s="35"/>
      <c r="AE160" s="34">
        <v>0</v>
      </c>
      <c r="AF160" s="33">
        <v>0</v>
      </c>
      <c r="AG160" s="33">
        <v>0</v>
      </c>
      <c r="AH160" s="33">
        <v>0</v>
      </c>
      <c r="AI160" s="33">
        <v>0</v>
      </c>
      <c r="AJ160" s="160"/>
      <c r="AK160" s="160"/>
      <c r="AL160" s="160"/>
      <c r="AM160" s="160"/>
      <c r="AN160" s="18"/>
    </row>
    <row r="161" spans="1:40" ht="42.75" customHeight="1">
      <c r="A161" s="32"/>
      <c r="B161" s="161" t="s">
        <v>47</v>
      </c>
      <c r="C161" s="161"/>
      <c r="D161" s="161"/>
      <c r="E161" s="161"/>
      <c r="F161" s="161"/>
      <c r="G161" s="161"/>
      <c r="H161" s="161"/>
      <c r="I161" s="161"/>
      <c r="J161" s="161"/>
      <c r="K161" s="161"/>
      <c r="L161" s="161"/>
      <c r="M161" s="145"/>
      <c r="N161" s="37">
        <v>618</v>
      </c>
      <c r="O161" s="45">
        <v>4</v>
      </c>
      <c r="P161" s="44">
        <v>12</v>
      </c>
      <c r="Q161" s="43" t="s">
        <v>5</v>
      </c>
      <c r="R161" s="42" t="s">
        <v>45</v>
      </c>
      <c r="S161" s="41" t="s">
        <v>33</v>
      </c>
      <c r="T161" s="40" t="s">
        <v>14</v>
      </c>
      <c r="U161" s="39">
        <v>0</v>
      </c>
      <c r="V161" s="38">
        <v>0</v>
      </c>
      <c r="W161" s="37">
        <v>-1</v>
      </c>
      <c r="X161" s="37" t="s">
        <v>1</v>
      </c>
      <c r="Y161" s="159"/>
      <c r="Z161" s="159"/>
      <c r="AA161" s="159"/>
      <c r="AB161" s="148"/>
      <c r="AC161" s="36">
        <f t="shared" si="1"/>
        <v>86666</v>
      </c>
      <c r="AD161" s="35"/>
      <c r="AE161" s="34">
        <v>0</v>
      </c>
      <c r="AF161" s="33">
        <v>0</v>
      </c>
      <c r="AG161" s="33">
        <v>0</v>
      </c>
      <c r="AH161" s="33">
        <v>0</v>
      </c>
      <c r="AI161" s="33">
        <v>0</v>
      </c>
      <c r="AJ161" s="160"/>
      <c r="AK161" s="160"/>
      <c r="AL161" s="160"/>
      <c r="AM161" s="160"/>
      <c r="AN161" s="18"/>
    </row>
    <row r="162" spans="1:40" ht="21.75" customHeight="1">
      <c r="A162" s="32"/>
      <c r="B162" s="161" t="s">
        <v>46</v>
      </c>
      <c r="C162" s="161"/>
      <c r="D162" s="161"/>
      <c r="E162" s="161"/>
      <c r="F162" s="161"/>
      <c r="G162" s="161"/>
      <c r="H162" s="161"/>
      <c r="I162" s="161"/>
      <c r="J162" s="161"/>
      <c r="K162" s="161"/>
      <c r="L162" s="161"/>
      <c r="M162" s="145"/>
      <c r="N162" s="37">
        <v>618</v>
      </c>
      <c r="O162" s="45">
        <v>4</v>
      </c>
      <c r="P162" s="44">
        <v>12</v>
      </c>
      <c r="Q162" s="43" t="s">
        <v>5</v>
      </c>
      <c r="R162" s="42" t="s">
        <v>45</v>
      </c>
      <c r="S162" s="41" t="s">
        <v>33</v>
      </c>
      <c r="T162" s="40" t="s">
        <v>44</v>
      </c>
      <c r="U162" s="39">
        <v>0</v>
      </c>
      <c r="V162" s="38">
        <v>0</v>
      </c>
      <c r="W162" s="37">
        <v>-1</v>
      </c>
      <c r="X162" s="37" t="s">
        <v>1</v>
      </c>
      <c r="Y162" s="159"/>
      <c r="Z162" s="159"/>
      <c r="AA162" s="159"/>
      <c r="AB162" s="148"/>
      <c r="AC162" s="36">
        <f t="shared" si="1"/>
        <v>86666</v>
      </c>
      <c r="AD162" s="35"/>
      <c r="AE162" s="34">
        <v>0</v>
      </c>
      <c r="AF162" s="33">
        <v>0</v>
      </c>
      <c r="AG162" s="33">
        <v>0</v>
      </c>
      <c r="AH162" s="33">
        <v>0</v>
      </c>
      <c r="AI162" s="33">
        <v>0</v>
      </c>
      <c r="AJ162" s="160"/>
      <c r="AK162" s="160"/>
      <c r="AL162" s="160"/>
      <c r="AM162" s="160"/>
      <c r="AN162" s="18"/>
    </row>
    <row r="163" spans="1:40" ht="21.75" customHeight="1">
      <c r="A163" s="32"/>
      <c r="B163" s="161" t="s">
        <v>12</v>
      </c>
      <c r="C163" s="161"/>
      <c r="D163" s="161"/>
      <c r="E163" s="161"/>
      <c r="F163" s="161"/>
      <c r="G163" s="161"/>
      <c r="H163" s="161"/>
      <c r="I163" s="161"/>
      <c r="J163" s="161"/>
      <c r="K163" s="161"/>
      <c r="L163" s="161"/>
      <c r="M163" s="145"/>
      <c r="N163" s="37">
        <v>618</v>
      </c>
      <c r="O163" s="45">
        <v>4</v>
      </c>
      <c r="P163" s="44">
        <v>12</v>
      </c>
      <c r="Q163" s="43" t="s">
        <v>5</v>
      </c>
      <c r="R163" s="42" t="s">
        <v>45</v>
      </c>
      <c r="S163" s="41" t="s">
        <v>33</v>
      </c>
      <c r="T163" s="40" t="s">
        <v>44</v>
      </c>
      <c r="U163" s="39">
        <v>2</v>
      </c>
      <c r="V163" s="38">
        <v>0</v>
      </c>
      <c r="W163" s="37">
        <v>0</v>
      </c>
      <c r="X163" s="37" t="s">
        <v>11</v>
      </c>
      <c r="Y163" s="159"/>
      <c r="Z163" s="159"/>
      <c r="AA163" s="159"/>
      <c r="AB163" s="148"/>
      <c r="AC163" s="36">
        <f t="shared" si="1"/>
        <v>86666</v>
      </c>
      <c r="AD163" s="35"/>
      <c r="AE163" s="34">
        <v>0</v>
      </c>
      <c r="AF163" s="33">
        <v>0</v>
      </c>
      <c r="AG163" s="33">
        <v>0</v>
      </c>
      <c r="AH163" s="33">
        <v>0</v>
      </c>
      <c r="AI163" s="33">
        <v>0</v>
      </c>
      <c r="AJ163" s="160"/>
      <c r="AK163" s="160"/>
      <c r="AL163" s="160"/>
      <c r="AM163" s="160"/>
      <c r="AN163" s="18"/>
    </row>
    <row r="164" spans="1:40" ht="32.25" customHeight="1">
      <c r="A164" s="32"/>
      <c r="B164" s="161" t="s">
        <v>10</v>
      </c>
      <c r="C164" s="161"/>
      <c r="D164" s="161"/>
      <c r="E164" s="161"/>
      <c r="F164" s="161"/>
      <c r="G164" s="161"/>
      <c r="H164" s="161"/>
      <c r="I164" s="161"/>
      <c r="J164" s="161"/>
      <c r="K164" s="161"/>
      <c r="L164" s="161"/>
      <c r="M164" s="145"/>
      <c r="N164" s="37">
        <v>618</v>
      </c>
      <c r="O164" s="45">
        <v>4</v>
      </c>
      <c r="P164" s="44">
        <v>12</v>
      </c>
      <c r="Q164" s="43" t="s">
        <v>5</v>
      </c>
      <c r="R164" s="42" t="s">
        <v>45</v>
      </c>
      <c r="S164" s="41" t="s">
        <v>33</v>
      </c>
      <c r="T164" s="40" t="s">
        <v>44</v>
      </c>
      <c r="U164" s="39">
        <v>2</v>
      </c>
      <c r="V164" s="38">
        <v>4</v>
      </c>
      <c r="W164" s="37">
        <v>0</v>
      </c>
      <c r="X164" s="37" t="s">
        <v>9</v>
      </c>
      <c r="Y164" s="159"/>
      <c r="Z164" s="159"/>
      <c r="AA164" s="159"/>
      <c r="AB164" s="148"/>
      <c r="AC164" s="36">
        <f t="shared" si="1"/>
        <v>86666</v>
      </c>
      <c r="AD164" s="35"/>
      <c r="AE164" s="34">
        <v>0</v>
      </c>
      <c r="AF164" s="33">
        <v>0</v>
      </c>
      <c r="AG164" s="33">
        <v>0</v>
      </c>
      <c r="AH164" s="33">
        <v>0</v>
      </c>
      <c r="AI164" s="33">
        <v>0</v>
      </c>
      <c r="AJ164" s="160"/>
      <c r="AK164" s="160"/>
      <c r="AL164" s="160"/>
      <c r="AM164" s="160"/>
      <c r="AN164" s="18"/>
    </row>
    <row r="165" spans="1:40" ht="12.75" customHeight="1">
      <c r="A165" s="32"/>
      <c r="B165" s="161" t="s">
        <v>8</v>
      </c>
      <c r="C165" s="161"/>
      <c r="D165" s="161"/>
      <c r="E165" s="161"/>
      <c r="F165" s="161"/>
      <c r="G165" s="161"/>
      <c r="H165" s="161"/>
      <c r="I165" s="161"/>
      <c r="J165" s="161"/>
      <c r="K165" s="161"/>
      <c r="L165" s="161"/>
      <c r="M165" s="145"/>
      <c r="N165" s="37">
        <v>618</v>
      </c>
      <c r="O165" s="45">
        <v>4</v>
      </c>
      <c r="P165" s="44">
        <v>12</v>
      </c>
      <c r="Q165" s="43" t="s">
        <v>5</v>
      </c>
      <c r="R165" s="42" t="s">
        <v>45</v>
      </c>
      <c r="S165" s="41" t="s">
        <v>33</v>
      </c>
      <c r="T165" s="40" t="s">
        <v>44</v>
      </c>
      <c r="U165" s="39">
        <v>2</v>
      </c>
      <c r="V165" s="38">
        <v>4</v>
      </c>
      <c r="W165" s="37">
        <v>4</v>
      </c>
      <c r="X165" s="37" t="s">
        <v>7</v>
      </c>
      <c r="Y165" s="159"/>
      <c r="Z165" s="159"/>
      <c r="AA165" s="159"/>
      <c r="AB165" s="148"/>
      <c r="AC165" s="36">
        <f>100000-13334</f>
        <v>86666</v>
      </c>
      <c r="AD165" s="35"/>
      <c r="AE165" s="34">
        <v>0</v>
      </c>
      <c r="AF165" s="33">
        <v>0</v>
      </c>
      <c r="AG165" s="33">
        <v>0</v>
      </c>
      <c r="AH165" s="33">
        <v>0</v>
      </c>
      <c r="AI165" s="33">
        <v>0</v>
      </c>
      <c r="AJ165" s="160"/>
      <c r="AK165" s="160"/>
      <c r="AL165" s="160"/>
      <c r="AM165" s="160"/>
      <c r="AN165" s="18"/>
    </row>
    <row r="166" spans="1:40" ht="12.75" customHeight="1">
      <c r="A166" s="32"/>
      <c r="B166" s="161" t="s">
        <v>43</v>
      </c>
      <c r="C166" s="161"/>
      <c r="D166" s="161"/>
      <c r="E166" s="161"/>
      <c r="F166" s="161"/>
      <c r="G166" s="161"/>
      <c r="H166" s="161"/>
      <c r="I166" s="161"/>
      <c r="J166" s="161"/>
      <c r="K166" s="161"/>
      <c r="L166" s="161"/>
      <c r="M166" s="145"/>
      <c r="N166" s="37">
        <v>618</v>
      </c>
      <c r="O166" s="45">
        <v>5</v>
      </c>
      <c r="P166" s="44">
        <v>-1</v>
      </c>
      <c r="Q166" s="43" t="s">
        <v>1</v>
      </c>
      <c r="R166" s="42" t="s">
        <v>1</v>
      </c>
      <c r="S166" s="41" t="s">
        <v>1</v>
      </c>
      <c r="T166" s="40" t="s">
        <v>1</v>
      </c>
      <c r="U166" s="39">
        <v>0</v>
      </c>
      <c r="V166" s="38">
        <v>0</v>
      </c>
      <c r="W166" s="37">
        <v>-1</v>
      </c>
      <c r="X166" s="37" t="s">
        <v>1</v>
      </c>
      <c r="Y166" s="159"/>
      <c r="Z166" s="159"/>
      <c r="AA166" s="159"/>
      <c r="AB166" s="148"/>
      <c r="AC166" s="36">
        <f t="shared" ref="AC166:AC173" si="2">AC167</f>
        <v>35080</v>
      </c>
      <c r="AD166" s="35"/>
      <c r="AE166" s="34">
        <v>0</v>
      </c>
      <c r="AF166" s="33">
        <v>0</v>
      </c>
      <c r="AG166" s="33">
        <v>0</v>
      </c>
      <c r="AH166" s="33">
        <v>0</v>
      </c>
      <c r="AI166" s="33">
        <v>0</v>
      </c>
      <c r="AJ166" s="160"/>
      <c r="AK166" s="160"/>
      <c r="AL166" s="160"/>
      <c r="AM166" s="160"/>
      <c r="AN166" s="18"/>
    </row>
    <row r="167" spans="1:40" ht="12.75" customHeight="1">
      <c r="A167" s="32"/>
      <c r="B167" s="161" t="s">
        <v>41</v>
      </c>
      <c r="C167" s="161"/>
      <c r="D167" s="161"/>
      <c r="E167" s="161"/>
      <c r="F167" s="161"/>
      <c r="G167" s="161"/>
      <c r="H167" s="161"/>
      <c r="I167" s="161"/>
      <c r="J167" s="161"/>
      <c r="K167" s="161"/>
      <c r="L167" s="161"/>
      <c r="M167" s="145"/>
      <c r="N167" s="37">
        <v>618</v>
      </c>
      <c r="O167" s="45">
        <v>5</v>
      </c>
      <c r="P167" s="44">
        <v>3</v>
      </c>
      <c r="Q167" s="43" t="s">
        <v>1</v>
      </c>
      <c r="R167" s="42" t="s">
        <v>1</v>
      </c>
      <c r="S167" s="41" t="s">
        <v>1</v>
      </c>
      <c r="T167" s="40" t="s">
        <v>1</v>
      </c>
      <c r="U167" s="39">
        <v>0</v>
      </c>
      <c r="V167" s="38">
        <v>0</v>
      </c>
      <c r="W167" s="37">
        <v>-1</v>
      </c>
      <c r="X167" s="37" t="s">
        <v>1</v>
      </c>
      <c r="Y167" s="159"/>
      <c r="Z167" s="159"/>
      <c r="AA167" s="159"/>
      <c r="AB167" s="148"/>
      <c r="AC167" s="36">
        <f t="shared" si="2"/>
        <v>35080</v>
      </c>
      <c r="AD167" s="35"/>
      <c r="AE167" s="34">
        <v>0</v>
      </c>
      <c r="AF167" s="33">
        <v>0</v>
      </c>
      <c r="AG167" s="33">
        <v>0</v>
      </c>
      <c r="AH167" s="33">
        <v>0</v>
      </c>
      <c r="AI167" s="33">
        <v>0</v>
      </c>
      <c r="AJ167" s="160"/>
      <c r="AK167" s="160"/>
      <c r="AL167" s="160"/>
      <c r="AM167" s="160"/>
      <c r="AN167" s="18"/>
    </row>
    <row r="168" spans="1:40" ht="63.75" customHeight="1">
      <c r="A168" s="32"/>
      <c r="B168" s="161" t="s">
        <v>19</v>
      </c>
      <c r="C168" s="161"/>
      <c r="D168" s="161"/>
      <c r="E168" s="161"/>
      <c r="F168" s="161"/>
      <c r="G168" s="161"/>
      <c r="H168" s="161"/>
      <c r="I168" s="161"/>
      <c r="J168" s="161"/>
      <c r="K168" s="161"/>
      <c r="L168" s="161"/>
      <c r="M168" s="145"/>
      <c r="N168" s="37">
        <v>618</v>
      </c>
      <c r="O168" s="45">
        <v>5</v>
      </c>
      <c r="P168" s="44">
        <v>3</v>
      </c>
      <c r="Q168" s="43" t="s">
        <v>5</v>
      </c>
      <c r="R168" s="42" t="s">
        <v>18</v>
      </c>
      <c r="S168" s="41" t="s">
        <v>16</v>
      </c>
      <c r="T168" s="40" t="s">
        <v>14</v>
      </c>
      <c r="U168" s="39">
        <v>0</v>
      </c>
      <c r="V168" s="38">
        <v>0</v>
      </c>
      <c r="W168" s="37">
        <v>-1</v>
      </c>
      <c r="X168" s="37" t="s">
        <v>1</v>
      </c>
      <c r="Y168" s="159"/>
      <c r="Z168" s="159"/>
      <c r="AA168" s="159"/>
      <c r="AB168" s="148"/>
      <c r="AC168" s="36">
        <f t="shared" si="2"/>
        <v>35080</v>
      </c>
      <c r="AD168" s="35"/>
      <c r="AE168" s="34">
        <v>0</v>
      </c>
      <c r="AF168" s="33">
        <v>0</v>
      </c>
      <c r="AG168" s="33">
        <v>0</v>
      </c>
      <c r="AH168" s="33">
        <v>0</v>
      </c>
      <c r="AI168" s="33">
        <v>0</v>
      </c>
      <c r="AJ168" s="160"/>
      <c r="AK168" s="160"/>
      <c r="AL168" s="160"/>
      <c r="AM168" s="160"/>
      <c r="AN168" s="18"/>
    </row>
    <row r="169" spans="1:40" ht="42.75" customHeight="1">
      <c r="A169" s="32"/>
      <c r="B169" s="161" t="s">
        <v>42</v>
      </c>
      <c r="C169" s="161"/>
      <c r="D169" s="161"/>
      <c r="E169" s="161"/>
      <c r="F169" s="161"/>
      <c r="G169" s="161"/>
      <c r="H169" s="161"/>
      <c r="I169" s="161"/>
      <c r="J169" s="161"/>
      <c r="K169" s="161"/>
      <c r="L169" s="161"/>
      <c r="M169" s="145"/>
      <c r="N169" s="37">
        <v>618</v>
      </c>
      <c r="O169" s="45">
        <v>5</v>
      </c>
      <c r="P169" s="44">
        <v>3</v>
      </c>
      <c r="Q169" s="43" t="s">
        <v>5</v>
      </c>
      <c r="R169" s="42" t="s">
        <v>39</v>
      </c>
      <c r="S169" s="41" t="s">
        <v>16</v>
      </c>
      <c r="T169" s="40" t="s">
        <v>14</v>
      </c>
      <c r="U169" s="39">
        <v>0</v>
      </c>
      <c r="V169" s="38">
        <v>0</v>
      </c>
      <c r="W169" s="37">
        <v>-1</v>
      </c>
      <c r="X169" s="37" t="s">
        <v>1</v>
      </c>
      <c r="Y169" s="159"/>
      <c r="Z169" s="159"/>
      <c r="AA169" s="159"/>
      <c r="AB169" s="148"/>
      <c r="AC169" s="36">
        <f t="shared" si="2"/>
        <v>35080</v>
      </c>
      <c r="AD169" s="35"/>
      <c r="AE169" s="34">
        <v>0</v>
      </c>
      <c r="AF169" s="33">
        <v>0</v>
      </c>
      <c r="AG169" s="33">
        <v>0</v>
      </c>
      <c r="AH169" s="33">
        <v>0</v>
      </c>
      <c r="AI169" s="33">
        <v>0</v>
      </c>
      <c r="AJ169" s="160"/>
      <c r="AK169" s="160"/>
      <c r="AL169" s="160"/>
      <c r="AM169" s="160"/>
      <c r="AN169" s="18"/>
    </row>
    <row r="170" spans="1:40" ht="12.75" customHeight="1">
      <c r="A170" s="32"/>
      <c r="B170" s="161" t="s">
        <v>41</v>
      </c>
      <c r="C170" s="161"/>
      <c r="D170" s="161"/>
      <c r="E170" s="161"/>
      <c r="F170" s="161"/>
      <c r="G170" s="161"/>
      <c r="H170" s="161"/>
      <c r="I170" s="161"/>
      <c r="J170" s="161"/>
      <c r="K170" s="161"/>
      <c r="L170" s="161"/>
      <c r="M170" s="145"/>
      <c r="N170" s="37">
        <v>618</v>
      </c>
      <c r="O170" s="45">
        <v>5</v>
      </c>
      <c r="P170" s="44">
        <v>3</v>
      </c>
      <c r="Q170" s="43" t="s">
        <v>5</v>
      </c>
      <c r="R170" s="42" t="s">
        <v>39</v>
      </c>
      <c r="S170" s="41" t="s">
        <v>33</v>
      </c>
      <c r="T170" s="40" t="s">
        <v>14</v>
      </c>
      <c r="U170" s="39">
        <v>0</v>
      </c>
      <c r="V170" s="38">
        <v>0</v>
      </c>
      <c r="W170" s="37">
        <v>-1</v>
      </c>
      <c r="X170" s="37" t="s">
        <v>1</v>
      </c>
      <c r="Y170" s="159"/>
      <c r="Z170" s="159"/>
      <c r="AA170" s="159"/>
      <c r="AB170" s="148"/>
      <c r="AC170" s="36">
        <f>AC171+AC175</f>
        <v>35080</v>
      </c>
      <c r="AD170" s="35"/>
      <c r="AE170" s="34">
        <v>0</v>
      </c>
      <c r="AF170" s="33">
        <v>0</v>
      </c>
      <c r="AG170" s="33">
        <v>0</v>
      </c>
      <c r="AH170" s="33">
        <v>0</v>
      </c>
      <c r="AI170" s="33">
        <v>0</v>
      </c>
      <c r="AJ170" s="160"/>
      <c r="AK170" s="160"/>
      <c r="AL170" s="160"/>
      <c r="AM170" s="160"/>
      <c r="AN170" s="18"/>
    </row>
    <row r="171" spans="1:40" ht="12.75" customHeight="1">
      <c r="A171" s="32"/>
      <c r="B171" s="161" t="s">
        <v>40</v>
      </c>
      <c r="C171" s="161"/>
      <c r="D171" s="161"/>
      <c r="E171" s="161"/>
      <c r="F171" s="161"/>
      <c r="G171" s="161"/>
      <c r="H171" s="161"/>
      <c r="I171" s="161"/>
      <c r="J171" s="161"/>
      <c r="K171" s="161"/>
      <c r="L171" s="161"/>
      <c r="M171" s="145"/>
      <c r="N171" s="37">
        <v>618</v>
      </c>
      <c r="O171" s="45">
        <v>5</v>
      </c>
      <c r="P171" s="44">
        <v>3</v>
      </c>
      <c r="Q171" s="43" t="s">
        <v>5</v>
      </c>
      <c r="R171" s="42" t="s">
        <v>39</v>
      </c>
      <c r="S171" s="41" t="s">
        <v>33</v>
      </c>
      <c r="T171" s="40">
        <v>10020</v>
      </c>
      <c r="U171" s="39">
        <v>0</v>
      </c>
      <c r="V171" s="38">
        <v>0</v>
      </c>
      <c r="W171" s="37">
        <v>-1</v>
      </c>
      <c r="X171" s="37" t="s">
        <v>1</v>
      </c>
      <c r="Y171" s="159"/>
      <c r="Z171" s="159"/>
      <c r="AA171" s="159"/>
      <c r="AB171" s="148"/>
      <c r="AC171" s="36">
        <f t="shared" si="2"/>
        <v>20000</v>
      </c>
      <c r="AD171" s="35"/>
      <c r="AE171" s="34">
        <v>0</v>
      </c>
      <c r="AF171" s="33">
        <v>0</v>
      </c>
      <c r="AG171" s="136">
        <v>0</v>
      </c>
      <c r="AH171" s="136">
        <v>0</v>
      </c>
      <c r="AI171" s="136">
        <v>0</v>
      </c>
      <c r="AJ171" s="160"/>
      <c r="AK171" s="160"/>
      <c r="AL171" s="160"/>
      <c r="AM171" s="160"/>
      <c r="AN171" s="18"/>
    </row>
    <row r="172" spans="1:40" ht="21.75" customHeight="1">
      <c r="A172" s="32"/>
      <c r="B172" s="161" t="s">
        <v>12</v>
      </c>
      <c r="C172" s="161"/>
      <c r="D172" s="161"/>
      <c r="E172" s="161"/>
      <c r="F172" s="161"/>
      <c r="G172" s="161"/>
      <c r="H172" s="161"/>
      <c r="I172" s="161"/>
      <c r="J172" s="161"/>
      <c r="K172" s="161"/>
      <c r="L172" s="161"/>
      <c r="M172" s="145"/>
      <c r="N172" s="37">
        <v>618</v>
      </c>
      <c r="O172" s="45">
        <v>5</v>
      </c>
      <c r="P172" s="44">
        <v>3</v>
      </c>
      <c r="Q172" s="43" t="s">
        <v>5</v>
      </c>
      <c r="R172" s="42" t="s">
        <v>39</v>
      </c>
      <c r="S172" s="41" t="s">
        <v>33</v>
      </c>
      <c r="T172" s="40">
        <v>10020</v>
      </c>
      <c r="U172" s="39">
        <v>2</v>
      </c>
      <c r="V172" s="38">
        <v>0</v>
      </c>
      <c r="W172" s="37">
        <v>0</v>
      </c>
      <c r="X172" s="37" t="s">
        <v>11</v>
      </c>
      <c r="Y172" s="159"/>
      <c r="Z172" s="159"/>
      <c r="AA172" s="159"/>
      <c r="AB172" s="148"/>
      <c r="AC172" s="36">
        <f t="shared" si="2"/>
        <v>20000</v>
      </c>
      <c r="AD172" s="35"/>
      <c r="AE172" s="34">
        <v>0</v>
      </c>
      <c r="AF172" s="33">
        <v>0</v>
      </c>
      <c r="AG172" s="136">
        <v>0</v>
      </c>
      <c r="AH172" s="136">
        <v>0</v>
      </c>
      <c r="AI172" s="136">
        <v>0</v>
      </c>
      <c r="AJ172" s="160"/>
      <c r="AK172" s="160"/>
      <c r="AL172" s="160"/>
      <c r="AM172" s="160"/>
      <c r="AN172" s="18"/>
    </row>
    <row r="173" spans="1:40" ht="32.25" customHeight="1">
      <c r="A173" s="32"/>
      <c r="B173" s="161" t="s">
        <v>10</v>
      </c>
      <c r="C173" s="161"/>
      <c r="D173" s="161"/>
      <c r="E173" s="161"/>
      <c r="F173" s="161"/>
      <c r="G173" s="161"/>
      <c r="H173" s="161"/>
      <c r="I173" s="161"/>
      <c r="J173" s="161"/>
      <c r="K173" s="161"/>
      <c r="L173" s="161"/>
      <c r="M173" s="145"/>
      <c r="N173" s="37">
        <v>618</v>
      </c>
      <c r="O173" s="45">
        <v>5</v>
      </c>
      <c r="P173" s="44">
        <v>3</v>
      </c>
      <c r="Q173" s="43" t="s">
        <v>5</v>
      </c>
      <c r="R173" s="42" t="s">
        <v>39</v>
      </c>
      <c r="S173" s="41" t="s">
        <v>33</v>
      </c>
      <c r="T173" s="40">
        <v>10020</v>
      </c>
      <c r="U173" s="39">
        <v>2</v>
      </c>
      <c r="V173" s="38">
        <v>4</v>
      </c>
      <c r="W173" s="37">
        <v>0</v>
      </c>
      <c r="X173" s="37" t="s">
        <v>9</v>
      </c>
      <c r="Y173" s="159"/>
      <c r="Z173" s="159"/>
      <c r="AA173" s="159"/>
      <c r="AB173" s="148"/>
      <c r="AC173" s="36">
        <f t="shared" si="2"/>
        <v>20000</v>
      </c>
      <c r="AD173" s="35"/>
      <c r="AE173" s="137">
        <v>0</v>
      </c>
      <c r="AF173" s="136">
        <v>0</v>
      </c>
      <c r="AG173" s="136">
        <v>0</v>
      </c>
      <c r="AH173" s="136">
        <v>0</v>
      </c>
      <c r="AI173" s="136">
        <v>0</v>
      </c>
      <c r="AJ173" s="160"/>
      <c r="AK173" s="160"/>
      <c r="AL173" s="160"/>
      <c r="AM173" s="160"/>
      <c r="AN173" s="18"/>
    </row>
    <row r="174" spans="1:40" ht="15" customHeight="1">
      <c r="A174" s="32"/>
      <c r="B174" s="161" t="s">
        <v>8</v>
      </c>
      <c r="C174" s="161"/>
      <c r="D174" s="161"/>
      <c r="E174" s="161"/>
      <c r="F174" s="161"/>
      <c r="G174" s="161"/>
      <c r="H174" s="161"/>
      <c r="I174" s="161"/>
      <c r="J174" s="161"/>
      <c r="K174" s="161"/>
      <c r="L174" s="161"/>
      <c r="M174" s="145"/>
      <c r="N174" s="138">
        <v>618</v>
      </c>
      <c r="O174" s="141">
        <v>5</v>
      </c>
      <c r="P174" s="140">
        <v>3</v>
      </c>
      <c r="Q174" s="139" t="s">
        <v>5</v>
      </c>
      <c r="R174" s="42" t="s">
        <v>39</v>
      </c>
      <c r="S174" s="41" t="s">
        <v>33</v>
      </c>
      <c r="T174" s="40">
        <v>10020</v>
      </c>
      <c r="U174" s="39">
        <v>2</v>
      </c>
      <c r="V174" s="38">
        <v>4</v>
      </c>
      <c r="W174" s="37">
        <v>4</v>
      </c>
      <c r="X174" s="37" t="s">
        <v>7</v>
      </c>
      <c r="Y174" s="159"/>
      <c r="Z174" s="159"/>
      <c r="AA174" s="159"/>
      <c r="AB174" s="148"/>
      <c r="AC174" s="36">
        <v>20000</v>
      </c>
      <c r="AD174" s="35"/>
      <c r="AE174" s="137">
        <v>0</v>
      </c>
      <c r="AF174" s="136">
        <v>0</v>
      </c>
      <c r="AG174" s="136">
        <v>0</v>
      </c>
      <c r="AH174" s="136">
        <v>0</v>
      </c>
      <c r="AI174" s="136">
        <v>0</v>
      </c>
      <c r="AJ174" s="160"/>
      <c r="AK174" s="160"/>
      <c r="AL174" s="160"/>
      <c r="AM174" s="160"/>
      <c r="AN174" s="18"/>
    </row>
    <row r="175" spans="1:40" ht="15" customHeight="1">
      <c r="A175" s="32"/>
      <c r="B175" s="124"/>
      <c r="C175" s="124"/>
      <c r="D175" s="124"/>
      <c r="E175" s="124"/>
      <c r="F175" s="124"/>
      <c r="G175" s="124"/>
      <c r="H175" s="124"/>
      <c r="I175" s="124"/>
      <c r="J175" s="124"/>
      <c r="K175" s="124"/>
      <c r="L175" s="142"/>
      <c r="M175" s="135" t="s">
        <v>40</v>
      </c>
      <c r="N175" s="138">
        <v>618</v>
      </c>
      <c r="O175" s="141">
        <v>5</v>
      </c>
      <c r="P175" s="140">
        <v>3</v>
      </c>
      <c r="Q175" s="139" t="s">
        <v>5</v>
      </c>
      <c r="R175" s="134">
        <v>1</v>
      </c>
      <c r="S175" s="134" t="s">
        <v>33</v>
      </c>
      <c r="T175" s="134" t="s">
        <v>38</v>
      </c>
      <c r="U175" s="135"/>
      <c r="V175" s="135"/>
      <c r="W175" s="135"/>
      <c r="X175" s="135"/>
      <c r="Y175" s="125"/>
      <c r="Z175" s="125"/>
      <c r="AA175" s="125"/>
      <c r="AB175" s="119"/>
      <c r="AC175" s="36">
        <f>AC176</f>
        <v>15080</v>
      </c>
      <c r="AD175" s="35"/>
      <c r="AE175" s="137">
        <v>0</v>
      </c>
      <c r="AF175" s="136">
        <v>0</v>
      </c>
      <c r="AG175" s="136">
        <v>0</v>
      </c>
      <c r="AH175" s="136">
        <v>0</v>
      </c>
      <c r="AI175" s="136">
        <v>0</v>
      </c>
      <c r="AJ175" s="126"/>
      <c r="AK175" s="126"/>
      <c r="AL175" s="126"/>
      <c r="AM175" s="126"/>
      <c r="AN175" s="18"/>
    </row>
    <row r="176" spans="1:40" ht="12.75" customHeight="1">
      <c r="A176" s="32"/>
      <c r="B176" s="124"/>
      <c r="C176" s="124"/>
      <c r="D176" s="124"/>
      <c r="E176" s="124"/>
      <c r="F176" s="124"/>
      <c r="G176" s="124"/>
      <c r="H176" s="124"/>
      <c r="I176" s="124"/>
      <c r="J176" s="124"/>
      <c r="K176" s="124"/>
      <c r="L176" s="142"/>
      <c r="M176" s="135" t="s">
        <v>12</v>
      </c>
      <c r="N176" s="138">
        <v>618</v>
      </c>
      <c r="O176" s="141">
        <v>5</v>
      </c>
      <c r="P176" s="140">
        <v>3</v>
      </c>
      <c r="Q176" s="139" t="s">
        <v>5</v>
      </c>
      <c r="R176" s="134" t="s">
        <v>39</v>
      </c>
      <c r="S176" s="134" t="s">
        <v>33</v>
      </c>
      <c r="T176" s="134" t="s">
        <v>38</v>
      </c>
      <c r="U176" s="135"/>
      <c r="V176" s="135"/>
      <c r="W176" s="135"/>
      <c r="X176" s="135">
        <v>200</v>
      </c>
      <c r="Y176" s="125"/>
      <c r="Z176" s="125"/>
      <c r="AA176" s="125"/>
      <c r="AB176" s="119"/>
      <c r="AC176" s="36">
        <f>AC177</f>
        <v>15080</v>
      </c>
      <c r="AD176" s="35"/>
      <c r="AE176" s="137">
        <v>0</v>
      </c>
      <c r="AF176" s="136">
        <v>0</v>
      </c>
      <c r="AG176" s="136">
        <v>0</v>
      </c>
      <c r="AH176" s="136">
        <v>0</v>
      </c>
      <c r="AI176" s="136">
        <v>0</v>
      </c>
      <c r="AJ176" s="126"/>
      <c r="AK176" s="126"/>
      <c r="AL176" s="126"/>
      <c r="AM176" s="126"/>
      <c r="AN176" s="18"/>
    </row>
    <row r="177" spans="1:40" ht="12.75" customHeight="1">
      <c r="A177" s="32"/>
      <c r="B177" s="124"/>
      <c r="C177" s="124"/>
      <c r="D177" s="124"/>
      <c r="E177" s="124"/>
      <c r="F177" s="124"/>
      <c r="G177" s="124"/>
      <c r="H177" s="124"/>
      <c r="I177" s="124"/>
      <c r="J177" s="124"/>
      <c r="K177" s="124"/>
      <c r="L177" s="142"/>
      <c r="M177" s="135" t="s">
        <v>10</v>
      </c>
      <c r="N177" s="138">
        <v>618</v>
      </c>
      <c r="O177" s="141">
        <v>5</v>
      </c>
      <c r="P177" s="140">
        <v>3</v>
      </c>
      <c r="Q177" s="139" t="s">
        <v>5</v>
      </c>
      <c r="R177" s="134" t="s">
        <v>39</v>
      </c>
      <c r="S177" s="134" t="s">
        <v>33</v>
      </c>
      <c r="T177" s="134" t="s">
        <v>38</v>
      </c>
      <c r="U177" s="135"/>
      <c r="V177" s="135"/>
      <c r="W177" s="135"/>
      <c r="X177" s="135">
        <v>240</v>
      </c>
      <c r="Y177" s="125"/>
      <c r="Z177" s="125"/>
      <c r="AA177" s="125"/>
      <c r="AB177" s="119"/>
      <c r="AC177" s="36">
        <f>AC178</f>
        <v>15080</v>
      </c>
      <c r="AD177" s="35"/>
      <c r="AE177" s="137">
        <v>0</v>
      </c>
      <c r="AF177" s="136">
        <v>0</v>
      </c>
      <c r="AG177" s="136">
        <v>0</v>
      </c>
      <c r="AH177" s="136">
        <v>0</v>
      </c>
      <c r="AI177" s="136">
        <v>0</v>
      </c>
      <c r="AJ177" s="126"/>
      <c r="AK177" s="126"/>
      <c r="AL177" s="126"/>
      <c r="AM177" s="126"/>
      <c r="AN177" s="18"/>
    </row>
    <row r="178" spans="1:40" ht="15" customHeight="1">
      <c r="A178" s="32"/>
      <c r="B178" s="124"/>
      <c r="C178" s="124"/>
      <c r="D178" s="124"/>
      <c r="E178" s="124"/>
      <c r="F178" s="124"/>
      <c r="G178" s="124"/>
      <c r="H178" s="124"/>
      <c r="I178" s="124"/>
      <c r="J178" s="124"/>
      <c r="K178" s="124"/>
      <c r="L178" s="142"/>
      <c r="M178" s="135" t="s">
        <v>8</v>
      </c>
      <c r="N178" s="138">
        <v>618</v>
      </c>
      <c r="O178" s="141">
        <v>5</v>
      </c>
      <c r="P178" s="140">
        <v>3</v>
      </c>
      <c r="Q178" s="139" t="s">
        <v>5</v>
      </c>
      <c r="R178" s="134" t="s">
        <v>39</v>
      </c>
      <c r="S178" s="134" t="s">
        <v>33</v>
      </c>
      <c r="T178" s="134" t="s">
        <v>38</v>
      </c>
      <c r="U178" s="135"/>
      <c r="V178" s="135"/>
      <c r="W178" s="135"/>
      <c r="X178" s="135">
        <v>244</v>
      </c>
      <c r="Y178" s="125"/>
      <c r="Z178" s="125"/>
      <c r="AA178" s="125"/>
      <c r="AB178" s="119"/>
      <c r="AC178" s="36">
        <v>15080</v>
      </c>
      <c r="AD178" s="35"/>
      <c r="AE178" s="137">
        <v>0</v>
      </c>
      <c r="AF178" s="136">
        <v>0</v>
      </c>
      <c r="AG178" s="136">
        <v>0</v>
      </c>
      <c r="AH178" s="136">
        <v>0</v>
      </c>
      <c r="AI178" s="136">
        <v>0</v>
      </c>
      <c r="AJ178" s="126"/>
      <c r="AK178" s="126"/>
      <c r="AL178" s="126"/>
      <c r="AM178" s="126"/>
      <c r="AN178" s="18"/>
    </row>
    <row r="179" spans="1:40" ht="12.75" customHeight="1">
      <c r="A179" s="32"/>
      <c r="B179" s="161" t="s">
        <v>37</v>
      </c>
      <c r="C179" s="161"/>
      <c r="D179" s="161"/>
      <c r="E179" s="161"/>
      <c r="F179" s="161"/>
      <c r="G179" s="161"/>
      <c r="H179" s="161"/>
      <c r="I179" s="161"/>
      <c r="J179" s="161"/>
      <c r="K179" s="161"/>
      <c r="L179" s="161"/>
      <c r="M179" s="145"/>
      <c r="N179" s="37">
        <v>618</v>
      </c>
      <c r="O179" s="45">
        <v>8</v>
      </c>
      <c r="P179" s="44">
        <v>-1</v>
      </c>
      <c r="Q179" s="43" t="s">
        <v>1</v>
      </c>
      <c r="R179" s="42" t="s">
        <v>1</v>
      </c>
      <c r="S179" s="41" t="s">
        <v>1</v>
      </c>
      <c r="T179" s="40" t="s">
        <v>1</v>
      </c>
      <c r="U179" s="39">
        <v>0</v>
      </c>
      <c r="V179" s="38">
        <v>0</v>
      </c>
      <c r="W179" s="37">
        <v>-1</v>
      </c>
      <c r="X179" s="37" t="s">
        <v>1</v>
      </c>
      <c r="Y179" s="159"/>
      <c r="Z179" s="159"/>
      <c r="AA179" s="159"/>
      <c r="AB179" s="148"/>
      <c r="AC179" s="36">
        <f t="shared" ref="AC179:AC186" si="3">AC180</f>
        <v>125611.48</v>
      </c>
      <c r="AD179" s="35"/>
      <c r="AE179" s="137">
        <v>0</v>
      </c>
      <c r="AF179" s="33">
        <v>230000</v>
      </c>
      <c r="AG179" s="33">
        <v>0</v>
      </c>
      <c r="AH179" s="33">
        <v>230000</v>
      </c>
      <c r="AI179" s="33">
        <v>0</v>
      </c>
      <c r="AJ179" s="160"/>
      <c r="AK179" s="160"/>
      <c r="AL179" s="160"/>
      <c r="AM179" s="160"/>
      <c r="AN179" s="18"/>
    </row>
    <row r="180" spans="1:40" ht="12.75" customHeight="1">
      <c r="A180" s="32"/>
      <c r="B180" s="161" t="s">
        <v>36</v>
      </c>
      <c r="C180" s="161"/>
      <c r="D180" s="161"/>
      <c r="E180" s="161"/>
      <c r="F180" s="161"/>
      <c r="G180" s="161"/>
      <c r="H180" s="161"/>
      <c r="I180" s="161"/>
      <c r="J180" s="161"/>
      <c r="K180" s="161"/>
      <c r="L180" s="161"/>
      <c r="M180" s="145"/>
      <c r="N180" s="37">
        <v>618</v>
      </c>
      <c r="O180" s="45">
        <v>8</v>
      </c>
      <c r="P180" s="44">
        <v>1</v>
      </c>
      <c r="Q180" s="43" t="s">
        <v>1</v>
      </c>
      <c r="R180" s="42" t="s">
        <v>1</v>
      </c>
      <c r="S180" s="41" t="s">
        <v>1</v>
      </c>
      <c r="T180" s="40" t="s">
        <v>1</v>
      </c>
      <c r="U180" s="39">
        <v>0</v>
      </c>
      <c r="V180" s="38">
        <v>0</v>
      </c>
      <c r="W180" s="37">
        <v>-1</v>
      </c>
      <c r="X180" s="37" t="s">
        <v>1</v>
      </c>
      <c r="Y180" s="159"/>
      <c r="Z180" s="159"/>
      <c r="AA180" s="159"/>
      <c r="AB180" s="148"/>
      <c r="AC180" s="36">
        <f t="shared" si="3"/>
        <v>125611.48</v>
      </c>
      <c r="AD180" s="35"/>
      <c r="AE180" s="34">
        <v>0</v>
      </c>
      <c r="AF180" s="33">
        <v>230000</v>
      </c>
      <c r="AG180" s="33">
        <v>0</v>
      </c>
      <c r="AH180" s="33">
        <v>230000</v>
      </c>
      <c r="AI180" s="33">
        <v>0</v>
      </c>
      <c r="AJ180" s="160"/>
      <c r="AK180" s="160"/>
      <c r="AL180" s="160"/>
      <c r="AM180" s="160"/>
      <c r="AN180" s="18"/>
    </row>
    <row r="181" spans="1:40" ht="63.75" customHeight="1">
      <c r="A181" s="32"/>
      <c r="B181" s="161" t="s">
        <v>19</v>
      </c>
      <c r="C181" s="161"/>
      <c r="D181" s="161"/>
      <c r="E181" s="161"/>
      <c r="F181" s="161"/>
      <c r="G181" s="161"/>
      <c r="H181" s="161"/>
      <c r="I181" s="161"/>
      <c r="J181" s="161"/>
      <c r="K181" s="161"/>
      <c r="L181" s="161"/>
      <c r="M181" s="145"/>
      <c r="N181" s="37">
        <v>618</v>
      </c>
      <c r="O181" s="45">
        <v>8</v>
      </c>
      <c r="P181" s="44">
        <v>1</v>
      </c>
      <c r="Q181" s="43" t="s">
        <v>5</v>
      </c>
      <c r="R181" s="42" t="s">
        <v>18</v>
      </c>
      <c r="S181" s="41" t="s">
        <v>16</v>
      </c>
      <c r="T181" s="40" t="s">
        <v>14</v>
      </c>
      <c r="U181" s="39">
        <v>0</v>
      </c>
      <c r="V181" s="38">
        <v>0</v>
      </c>
      <c r="W181" s="37">
        <v>-1</v>
      </c>
      <c r="X181" s="37" t="s">
        <v>1</v>
      </c>
      <c r="Y181" s="159"/>
      <c r="Z181" s="159"/>
      <c r="AA181" s="159"/>
      <c r="AB181" s="148"/>
      <c r="AC181" s="36">
        <f t="shared" si="3"/>
        <v>125611.48</v>
      </c>
      <c r="AD181" s="35"/>
      <c r="AE181" s="34">
        <v>0</v>
      </c>
      <c r="AF181" s="33">
        <v>230000</v>
      </c>
      <c r="AG181" s="33">
        <v>0</v>
      </c>
      <c r="AH181" s="33">
        <v>230000</v>
      </c>
      <c r="AI181" s="33">
        <v>0</v>
      </c>
      <c r="AJ181" s="160"/>
      <c r="AK181" s="160"/>
      <c r="AL181" s="160"/>
      <c r="AM181" s="160"/>
      <c r="AN181" s="18"/>
    </row>
    <row r="182" spans="1:40" ht="53.25" customHeight="1">
      <c r="A182" s="32"/>
      <c r="B182" s="161" t="s">
        <v>17</v>
      </c>
      <c r="C182" s="161"/>
      <c r="D182" s="161"/>
      <c r="E182" s="161"/>
      <c r="F182" s="161"/>
      <c r="G182" s="161"/>
      <c r="H182" s="161"/>
      <c r="I182" s="161"/>
      <c r="J182" s="161"/>
      <c r="K182" s="161"/>
      <c r="L182" s="161"/>
      <c r="M182" s="145"/>
      <c r="N182" s="37">
        <v>618</v>
      </c>
      <c r="O182" s="45">
        <v>8</v>
      </c>
      <c r="P182" s="44">
        <v>1</v>
      </c>
      <c r="Q182" s="43" t="s">
        <v>5</v>
      </c>
      <c r="R182" s="42" t="s">
        <v>4</v>
      </c>
      <c r="S182" s="41" t="s">
        <v>16</v>
      </c>
      <c r="T182" s="40" t="s">
        <v>14</v>
      </c>
      <c r="U182" s="39">
        <v>0</v>
      </c>
      <c r="V182" s="38">
        <v>0</v>
      </c>
      <c r="W182" s="37">
        <v>-1</v>
      </c>
      <c r="X182" s="37" t="s">
        <v>1</v>
      </c>
      <c r="Y182" s="159"/>
      <c r="Z182" s="159"/>
      <c r="AA182" s="159"/>
      <c r="AB182" s="148"/>
      <c r="AC182" s="36">
        <f t="shared" si="3"/>
        <v>125611.48</v>
      </c>
      <c r="AD182" s="35"/>
      <c r="AE182" s="34">
        <v>0</v>
      </c>
      <c r="AF182" s="33">
        <v>230000</v>
      </c>
      <c r="AG182" s="33">
        <v>0</v>
      </c>
      <c r="AH182" s="33">
        <v>230000</v>
      </c>
      <c r="AI182" s="33">
        <v>0</v>
      </c>
      <c r="AJ182" s="160"/>
      <c r="AK182" s="160"/>
      <c r="AL182" s="160"/>
      <c r="AM182" s="160"/>
      <c r="AN182" s="18"/>
    </row>
    <row r="183" spans="1:40" ht="21.75" customHeight="1">
      <c r="A183" s="32"/>
      <c r="B183" s="161" t="s">
        <v>35</v>
      </c>
      <c r="C183" s="161"/>
      <c r="D183" s="161"/>
      <c r="E183" s="161"/>
      <c r="F183" s="161"/>
      <c r="G183" s="161"/>
      <c r="H183" s="161"/>
      <c r="I183" s="161"/>
      <c r="J183" s="161"/>
      <c r="K183" s="161"/>
      <c r="L183" s="161"/>
      <c r="M183" s="145"/>
      <c r="N183" s="37">
        <v>618</v>
      </c>
      <c r="O183" s="45">
        <v>8</v>
      </c>
      <c r="P183" s="44">
        <v>1</v>
      </c>
      <c r="Q183" s="43" t="s">
        <v>5</v>
      </c>
      <c r="R183" s="42" t="s">
        <v>4</v>
      </c>
      <c r="S183" s="41" t="s">
        <v>33</v>
      </c>
      <c r="T183" s="40" t="s">
        <v>14</v>
      </c>
      <c r="U183" s="39">
        <v>0</v>
      </c>
      <c r="V183" s="38">
        <v>0</v>
      </c>
      <c r="W183" s="37">
        <v>-1</v>
      </c>
      <c r="X183" s="37" t="s">
        <v>1</v>
      </c>
      <c r="Y183" s="159"/>
      <c r="Z183" s="159"/>
      <c r="AA183" s="159"/>
      <c r="AB183" s="148"/>
      <c r="AC183" s="36">
        <f t="shared" si="3"/>
        <v>125611.48</v>
      </c>
      <c r="AD183" s="35"/>
      <c r="AE183" s="34">
        <v>0</v>
      </c>
      <c r="AF183" s="33">
        <v>230000</v>
      </c>
      <c r="AG183" s="33">
        <v>0</v>
      </c>
      <c r="AH183" s="33">
        <v>230000</v>
      </c>
      <c r="AI183" s="33">
        <v>0</v>
      </c>
      <c r="AJ183" s="160"/>
      <c r="AK183" s="160"/>
      <c r="AL183" s="160"/>
      <c r="AM183" s="160"/>
      <c r="AN183" s="18"/>
    </row>
    <row r="184" spans="1:40" ht="21.75" customHeight="1">
      <c r="A184" s="32"/>
      <c r="B184" s="161" t="s">
        <v>34</v>
      </c>
      <c r="C184" s="161"/>
      <c r="D184" s="161"/>
      <c r="E184" s="161"/>
      <c r="F184" s="161"/>
      <c r="G184" s="161"/>
      <c r="H184" s="161"/>
      <c r="I184" s="161"/>
      <c r="J184" s="161"/>
      <c r="K184" s="161"/>
      <c r="L184" s="161"/>
      <c r="M184" s="145"/>
      <c r="N184" s="37">
        <v>618</v>
      </c>
      <c r="O184" s="45">
        <v>8</v>
      </c>
      <c r="P184" s="44">
        <v>1</v>
      </c>
      <c r="Q184" s="43" t="s">
        <v>5</v>
      </c>
      <c r="R184" s="42" t="s">
        <v>4</v>
      </c>
      <c r="S184" s="41" t="s">
        <v>33</v>
      </c>
      <c r="T184" s="40" t="s">
        <v>2</v>
      </c>
      <c r="U184" s="39">
        <v>0</v>
      </c>
      <c r="V184" s="38">
        <v>0</v>
      </c>
      <c r="W184" s="37">
        <v>-1</v>
      </c>
      <c r="X184" s="37" t="s">
        <v>1</v>
      </c>
      <c r="Y184" s="159"/>
      <c r="Z184" s="159"/>
      <c r="AA184" s="159"/>
      <c r="AB184" s="148"/>
      <c r="AC184" s="36">
        <f t="shared" si="3"/>
        <v>125611.48</v>
      </c>
      <c r="AD184" s="35"/>
      <c r="AE184" s="34">
        <v>0</v>
      </c>
      <c r="AF184" s="33">
        <v>230000</v>
      </c>
      <c r="AG184" s="33">
        <v>0</v>
      </c>
      <c r="AH184" s="33">
        <v>230000</v>
      </c>
      <c r="AI184" s="33">
        <v>0</v>
      </c>
      <c r="AJ184" s="160"/>
      <c r="AK184" s="160"/>
      <c r="AL184" s="160"/>
      <c r="AM184" s="160"/>
      <c r="AN184" s="18"/>
    </row>
    <row r="185" spans="1:40" ht="21.75" customHeight="1">
      <c r="A185" s="32"/>
      <c r="B185" s="161" t="s">
        <v>12</v>
      </c>
      <c r="C185" s="161"/>
      <c r="D185" s="161"/>
      <c r="E185" s="161"/>
      <c r="F185" s="161"/>
      <c r="G185" s="161"/>
      <c r="H185" s="161"/>
      <c r="I185" s="161"/>
      <c r="J185" s="161"/>
      <c r="K185" s="161"/>
      <c r="L185" s="161"/>
      <c r="M185" s="145"/>
      <c r="N185" s="37">
        <v>618</v>
      </c>
      <c r="O185" s="45">
        <v>8</v>
      </c>
      <c r="P185" s="44">
        <v>1</v>
      </c>
      <c r="Q185" s="43" t="s">
        <v>5</v>
      </c>
      <c r="R185" s="42" t="s">
        <v>4</v>
      </c>
      <c r="S185" s="41" t="s">
        <v>33</v>
      </c>
      <c r="T185" s="40" t="s">
        <v>2</v>
      </c>
      <c r="U185" s="39">
        <v>2</v>
      </c>
      <c r="V185" s="38">
        <v>0</v>
      </c>
      <c r="W185" s="37">
        <v>0</v>
      </c>
      <c r="X185" s="37" t="s">
        <v>11</v>
      </c>
      <c r="Y185" s="159"/>
      <c r="Z185" s="159"/>
      <c r="AA185" s="159"/>
      <c r="AB185" s="148"/>
      <c r="AC185" s="36">
        <f t="shared" si="3"/>
        <v>125611.48</v>
      </c>
      <c r="AD185" s="35"/>
      <c r="AE185" s="34">
        <v>0</v>
      </c>
      <c r="AF185" s="33">
        <v>230000</v>
      </c>
      <c r="AG185" s="33">
        <v>0</v>
      </c>
      <c r="AH185" s="33">
        <v>230000</v>
      </c>
      <c r="AI185" s="33">
        <v>0</v>
      </c>
      <c r="AJ185" s="160"/>
      <c r="AK185" s="160"/>
      <c r="AL185" s="160"/>
      <c r="AM185" s="160"/>
      <c r="AN185" s="18"/>
    </row>
    <row r="186" spans="1:40" ht="32.25" customHeight="1">
      <c r="A186" s="32"/>
      <c r="B186" s="161" t="s">
        <v>10</v>
      </c>
      <c r="C186" s="161"/>
      <c r="D186" s="161"/>
      <c r="E186" s="161"/>
      <c r="F186" s="161"/>
      <c r="G186" s="161"/>
      <c r="H186" s="161"/>
      <c r="I186" s="161"/>
      <c r="J186" s="161"/>
      <c r="K186" s="161"/>
      <c r="L186" s="161"/>
      <c r="M186" s="145"/>
      <c r="N186" s="37">
        <v>618</v>
      </c>
      <c r="O186" s="45">
        <v>8</v>
      </c>
      <c r="P186" s="44">
        <v>1</v>
      </c>
      <c r="Q186" s="43" t="s">
        <v>5</v>
      </c>
      <c r="R186" s="42" t="s">
        <v>4</v>
      </c>
      <c r="S186" s="41" t="s">
        <v>33</v>
      </c>
      <c r="T186" s="40" t="s">
        <v>2</v>
      </c>
      <c r="U186" s="39">
        <v>2</v>
      </c>
      <c r="V186" s="38">
        <v>4</v>
      </c>
      <c r="W186" s="37">
        <v>0</v>
      </c>
      <c r="X186" s="37" t="s">
        <v>9</v>
      </c>
      <c r="Y186" s="159"/>
      <c r="Z186" s="159"/>
      <c r="AA186" s="159"/>
      <c r="AB186" s="148"/>
      <c r="AC186" s="36">
        <f t="shared" si="3"/>
        <v>125611.48</v>
      </c>
      <c r="AD186" s="35"/>
      <c r="AE186" s="34">
        <v>0</v>
      </c>
      <c r="AF186" s="33">
        <v>230000</v>
      </c>
      <c r="AG186" s="33">
        <v>0</v>
      </c>
      <c r="AH186" s="33">
        <v>230000</v>
      </c>
      <c r="AI186" s="33">
        <v>0</v>
      </c>
      <c r="AJ186" s="160"/>
      <c r="AK186" s="160"/>
      <c r="AL186" s="160"/>
      <c r="AM186" s="160"/>
      <c r="AN186" s="18"/>
    </row>
    <row r="187" spans="1:40" ht="12.75" customHeight="1">
      <c r="A187" s="32"/>
      <c r="B187" s="161" t="s">
        <v>8</v>
      </c>
      <c r="C187" s="161"/>
      <c r="D187" s="161"/>
      <c r="E187" s="161"/>
      <c r="F187" s="161"/>
      <c r="G187" s="161"/>
      <c r="H187" s="161"/>
      <c r="I187" s="161"/>
      <c r="J187" s="161"/>
      <c r="K187" s="161"/>
      <c r="L187" s="161"/>
      <c r="M187" s="145"/>
      <c r="N187" s="37">
        <v>618</v>
      </c>
      <c r="O187" s="45">
        <v>8</v>
      </c>
      <c r="P187" s="44">
        <v>1</v>
      </c>
      <c r="Q187" s="43" t="s">
        <v>5</v>
      </c>
      <c r="R187" s="42" t="s">
        <v>4</v>
      </c>
      <c r="S187" s="41" t="s">
        <v>33</v>
      </c>
      <c r="T187" s="40" t="s">
        <v>2</v>
      </c>
      <c r="U187" s="39">
        <v>2</v>
      </c>
      <c r="V187" s="38">
        <v>4</v>
      </c>
      <c r="W187" s="37">
        <v>4</v>
      </c>
      <c r="X187" s="37" t="s">
        <v>7</v>
      </c>
      <c r="Y187" s="159"/>
      <c r="Z187" s="159"/>
      <c r="AA187" s="159"/>
      <c r="AB187" s="148"/>
      <c r="AC187" s="143">
        <f>122541+6000-3000+5000-3884.52-346.64-33.97-664.39</f>
        <v>125611.48</v>
      </c>
      <c r="AD187" s="35"/>
      <c r="AE187" s="34">
        <v>0</v>
      </c>
      <c r="AF187" s="33">
        <v>230000</v>
      </c>
      <c r="AG187" s="33">
        <v>0</v>
      </c>
      <c r="AH187" s="33">
        <v>230000</v>
      </c>
      <c r="AI187" s="33">
        <v>0</v>
      </c>
      <c r="AJ187" s="160"/>
      <c r="AK187" s="160"/>
      <c r="AL187" s="160"/>
      <c r="AM187" s="160"/>
      <c r="AN187" s="18"/>
    </row>
    <row r="188" spans="1:40" ht="12.75" customHeight="1">
      <c r="A188" s="32"/>
      <c r="B188" s="161" t="s">
        <v>32</v>
      </c>
      <c r="C188" s="161"/>
      <c r="D188" s="161"/>
      <c r="E188" s="161"/>
      <c r="F188" s="161"/>
      <c r="G188" s="161"/>
      <c r="H188" s="161"/>
      <c r="I188" s="161"/>
      <c r="J188" s="161"/>
      <c r="K188" s="161"/>
      <c r="L188" s="161"/>
      <c r="M188" s="145"/>
      <c r="N188" s="37">
        <v>618</v>
      </c>
      <c r="O188" s="45">
        <v>10</v>
      </c>
      <c r="P188" s="44">
        <v>-1</v>
      </c>
      <c r="Q188" s="43" t="s">
        <v>1</v>
      </c>
      <c r="R188" s="42" t="s">
        <v>1</v>
      </c>
      <c r="S188" s="41" t="s">
        <v>1</v>
      </c>
      <c r="T188" s="40" t="s">
        <v>1</v>
      </c>
      <c r="U188" s="39">
        <v>0</v>
      </c>
      <c r="V188" s="38">
        <v>0</v>
      </c>
      <c r="W188" s="37">
        <v>-1</v>
      </c>
      <c r="X188" s="37" t="s">
        <v>1</v>
      </c>
      <c r="Y188" s="159"/>
      <c r="Z188" s="159"/>
      <c r="AA188" s="159"/>
      <c r="AB188" s="148"/>
      <c r="AC188" s="36">
        <f t="shared" ref="AC188:AC195" si="4">AC189</f>
        <v>30744</v>
      </c>
      <c r="AD188" s="35"/>
      <c r="AE188" s="34">
        <v>0</v>
      </c>
      <c r="AF188" s="33">
        <v>30744</v>
      </c>
      <c r="AG188" s="33">
        <v>0</v>
      </c>
      <c r="AH188" s="33">
        <v>30744</v>
      </c>
      <c r="AI188" s="33">
        <v>0</v>
      </c>
      <c r="AJ188" s="160"/>
      <c r="AK188" s="160"/>
      <c r="AL188" s="160"/>
      <c r="AM188" s="160"/>
      <c r="AN188" s="18"/>
    </row>
    <row r="189" spans="1:40" ht="12.75" customHeight="1">
      <c r="A189" s="32"/>
      <c r="B189" s="161" t="s">
        <v>31</v>
      </c>
      <c r="C189" s="161"/>
      <c r="D189" s="161"/>
      <c r="E189" s="161"/>
      <c r="F189" s="161"/>
      <c r="G189" s="161"/>
      <c r="H189" s="161"/>
      <c r="I189" s="161"/>
      <c r="J189" s="161"/>
      <c r="K189" s="161"/>
      <c r="L189" s="161"/>
      <c r="M189" s="145"/>
      <c r="N189" s="37">
        <v>618</v>
      </c>
      <c r="O189" s="45">
        <v>10</v>
      </c>
      <c r="P189" s="44">
        <v>1</v>
      </c>
      <c r="Q189" s="43" t="s">
        <v>1</v>
      </c>
      <c r="R189" s="42" t="s">
        <v>1</v>
      </c>
      <c r="S189" s="41" t="s">
        <v>1</v>
      </c>
      <c r="T189" s="40" t="s">
        <v>1</v>
      </c>
      <c r="U189" s="39">
        <v>0</v>
      </c>
      <c r="V189" s="38">
        <v>0</v>
      </c>
      <c r="W189" s="37">
        <v>-1</v>
      </c>
      <c r="X189" s="37" t="s">
        <v>1</v>
      </c>
      <c r="Y189" s="159"/>
      <c r="Z189" s="159"/>
      <c r="AA189" s="159"/>
      <c r="AB189" s="148"/>
      <c r="AC189" s="36">
        <f t="shared" si="4"/>
        <v>30744</v>
      </c>
      <c r="AD189" s="35"/>
      <c r="AE189" s="34">
        <v>0</v>
      </c>
      <c r="AF189" s="33">
        <v>30744</v>
      </c>
      <c r="AG189" s="33">
        <v>0</v>
      </c>
      <c r="AH189" s="33">
        <v>30744</v>
      </c>
      <c r="AI189" s="33">
        <v>0</v>
      </c>
      <c r="AJ189" s="160"/>
      <c r="AK189" s="160"/>
      <c r="AL189" s="160"/>
      <c r="AM189" s="160"/>
      <c r="AN189" s="18"/>
    </row>
    <row r="190" spans="1:40" ht="63.75" customHeight="1">
      <c r="A190" s="32"/>
      <c r="B190" s="161" t="s">
        <v>19</v>
      </c>
      <c r="C190" s="161"/>
      <c r="D190" s="161"/>
      <c r="E190" s="161"/>
      <c r="F190" s="161"/>
      <c r="G190" s="161"/>
      <c r="H190" s="161"/>
      <c r="I190" s="161"/>
      <c r="J190" s="161"/>
      <c r="K190" s="161"/>
      <c r="L190" s="161"/>
      <c r="M190" s="145"/>
      <c r="N190" s="37">
        <v>618</v>
      </c>
      <c r="O190" s="45">
        <v>10</v>
      </c>
      <c r="P190" s="44">
        <v>1</v>
      </c>
      <c r="Q190" s="43" t="s">
        <v>5</v>
      </c>
      <c r="R190" s="42" t="s">
        <v>18</v>
      </c>
      <c r="S190" s="41" t="s">
        <v>16</v>
      </c>
      <c r="T190" s="40" t="s">
        <v>14</v>
      </c>
      <c r="U190" s="39">
        <v>0</v>
      </c>
      <c r="V190" s="38">
        <v>0</v>
      </c>
      <c r="W190" s="37">
        <v>-1</v>
      </c>
      <c r="X190" s="37" t="s">
        <v>1</v>
      </c>
      <c r="Y190" s="159"/>
      <c r="Z190" s="159"/>
      <c r="AA190" s="159"/>
      <c r="AB190" s="148"/>
      <c r="AC190" s="36">
        <f t="shared" si="4"/>
        <v>30744</v>
      </c>
      <c r="AD190" s="35"/>
      <c r="AE190" s="34">
        <v>0</v>
      </c>
      <c r="AF190" s="33">
        <v>30744</v>
      </c>
      <c r="AG190" s="33">
        <v>0</v>
      </c>
      <c r="AH190" s="33">
        <v>30744</v>
      </c>
      <c r="AI190" s="33">
        <v>0</v>
      </c>
      <c r="AJ190" s="160"/>
      <c r="AK190" s="160"/>
      <c r="AL190" s="160"/>
      <c r="AM190" s="160"/>
      <c r="AN190" s="18"/>
    </row>
    <row r="191" spans="1:40" ht="53.25" customHeight="1">
      <c r="A191" s="32"/>
      <c r="B191" s="161" t="s">
        <v>17</v>
      </c>
      <c r="C191" s="161"/>
      <c r="D191" s="161"/>
      <c r="E191" s="161"/>
      <c r="F191" s="161"/>
      <c r="G191" s="161"/>
      <c r="H191" s="161"/>
      <c r="I191" s="161"/>
      <c r="J191" s="161"/>
      <c r="K191" s="161"/>
      <c r="L191" s="161"/>
      <c r="M191" s="145"/>
      <c r="N191" s="37">
        <v>618</v>
      </c>
      <c r="O191" s="45">
        <v>10</v>
      </c>
      <c r="P191" s="44">
        <v>1</v>
      </c>
      <c r="Q191" s="43" t="s">
        <v>5</v>
      </c>
      <c r="R191" s="42" t="s">
        <v>4</v>
      </c>
      <c r="S191" s="41" t="s">
        <v>16</v>
      </c>
      <c r="T191" s="40" t="s">
        <v>14</v>
      </c>
      <c r="U191" s="39">
        <v>0</v>
      </c>
      <c r="V191" s="38">
        <v>0</v>
      </c>
      <c r="W191" s="37">
        <v>-1</v>
      </c>
      <c r="X191" s="37" t="s">
        <v>1</v>
      </c>
      <c r="Y191" s="159"/>
      <c r="Z191" s="159"/>
      <c r="AA191" s="159"/>
      <c r="AB191" s="148"/>
      <c r="AC191" s="36">
        <f t="shared" si="4"/>
        <v>30744</v>
      </c>
      <c r="AD191" s="35"/>
      <c r="AE191" s="34">
        <v>0</v>
      </c>
      <c r="AF191" s="33">
        <v>30744</v>
      </c>
      <c r="AG191" s="33">
        <v>0</v>
      </c>
      <c r="AH191" s="33">
        <v>30744</v>
      </c>
      <c r="AI191" s="33">
        <v>0</v>
      </c>
      <c r="AJ191" s="160"/>
      <c r="AK191" s="160"/>
      <c r="AL191" s="160"/>
      <c r="AM191" s="160"/>
      <c r="AN191" s="18"/>
    </row>
    <row r="192" spans="1:40" ht="21.75" customHeight="1">
      <c r="A192" s="32"/>
      <c r="B192" s="161" t="s">
        <v>30</v>
      </c>
      <c r="C192" s="161"/>
      <c r="D192" s="161"/>
      <c r="E192" s="161"/>
      <c r="F192" s="161"/>
      <c r="G192" s="161"/>
      <c r="H192" s="161"/>
      <c r="I192" s="161"/>
      <c r="J192" s="161"/>
      <c r="K192" s="161"/>
      <c r="L192" s="161"/>
      <c r="M192" s="145"/>
      <c r="N192" s="37">
        <v>618</v>
      </c>
      <c r="O192" s="45">
        <v>10</v>
      </c>
      <c r="P192" s="44">
        <v>1</v>
      </c>
      <c r="Q192" s="43" t="s">
        <v>5</v>
      </c>
      <c r="R192" s="42" t="s">
        <v>4</v>
      </c>
      <c r="S192" s="41" t="s">
        <v>23</v>
      </c>
      <c r="T192" s="40" t="s">
        <v>14</v>
      </c>
      <c r="U192" s="39">
        <v>0</v>
      </c>
      <c r="V192" s="38">
        <v>0</v>
      </c>
      <c r="W192" s="37">
        <v>-1</v>
      </c>
      <c r="X192" s="37" t="s">
        <v>1</v>
      </c>
      <c r="Y192" s="159"/>
      <c r="Z192" s="159"/>
      <c r="AA192" s="159"/>
      <c r="AB192" s="148"/>
      <c r="AC192" s="36">
        <f t="shared" si="4"/>
        <v>30744</v>
      </c>
      <c r="AD192" s="35"/>
      <c r="AE192" s="34">
        <v>0</v>
      </c>
      <c r="AF192" s="33">
        <v>30744</v>
      </c>
      <c r="AG192" s="33">
        <v>0</v>
      </c>
      <c r="AH192" s="33">
        <v>30744</v>
      </c>
      <c r="AI192" s="33">
        <v>0</v>
      </c>
      <c r="AJ192" s="160"/>
      <c r="AK192" s="160"/>
      <c r="AL192" s="160"/>
      <c r="AM192" s="160"/>
      <c r="AN192" s="18"/>
    </row>
    <row r="193" spans="1:40" ht="21.75" customHeight="1">
      <c r="A193" s="32"/>
      <c r="B193" s="161" t="s">
        <v>29</v>
      </c>
      <c r="C193" s="161"/>
      <c r="D193" s="161"/>
      <c r="E193" s="161"/>
      <c r="F193" s="161"/>
      <c r="G193" s="161"/>
      <c r="H193" s="161"/>
      <c r="I193" s="161"/>
      <c r="J193" s="161"/>
      <c r="K193" s="161"/>
      <c r="L193" s="161"/>
      <c r="M193" s="145"/>
      <c r="N193" s="37">
        <v>618</v>
      </c>
      <c r="O193" s="45">
        <v>10</v>
      </c>
      <c r="P193" s="44">
        <v>1</v>
      </c>
      <c r="Q193" s="43" t="s">
        <v>5</v>
      </c>
      <c r="R193" s="42" t="s">
        <v>4</v>
      </c>
      <c r="S193" s="41" t="s">
        <v>23</v>
      </c>
      <c r="T193" s="40" t="s">
        <v>2</v>
      </c>
      <c r="U193" s="39">
        <v>0</v>
      </c>
      <c r="V193" s="38">
        <v>0</v>
      </c>
      <c r="W193" s="37">
        <v>-1</v>
      </c>
      <c r="X193" s="37" t="s">
        <v>1</v>
      </c>
      <c r="Y193" s="159"/>
      <c r="Z193" s="159"/>
      <c r="AA193" s="159"/>
      <c r="AB193" s="148"/>
      <c r="AC193" s="36">
        <f t="shared" si="4"/>
        <v>30744</v>
      </c>
      <c r="AD193" s="35"/>
      <c r="AE193" s="34">
        <v>0</v>
      </c>
      <c r="AF193" s="33">
        <v>30744</v>
      </c>
      <c r="AG193" s="33">
        <v>0</v>
      </c>
      <c r="AH193" s="33">
        <v>30744</v>
      </c>
      <c r="AI193" s="33">
        <v>0</v>
      </c>
      <c r="AJ193" s="160"/>
      <c r="AK193" s="160"/>
      <c r="AL193" s="160"/>
      <c r="AM193" s="160"/>
      <c r="AN193" s="18"/>
    </row>
    <row r="194" spans="1:40" ht="21.75" customHeight="1">
      <c r="A194" s="32"/>
      <c r="B194" s="161" t="s">
        <v>28</v>
      </c>
      <c r="C194" s="161"/>
      <c r="D194" s="161"/>
      <c r="E194" s="161"/>
      <c r="F194" s="161"/>
      <c r="G194" s="161"/>
      <c r="H194" s="161"/>
      <c r="I194" s="161"/>
      <c r="J194" s="161"/>
      <c r="K194" s="161"/>
      <c r="L194" s="161"/>
      <c r="M194" s="145"/>
      <c r="N194" s="37">
        <v>618</v>
      </c>
      <c r="O194" s="45">
        <v>10</v>
      </c>
      <c r="P194" s="44">
        <v>1</v>
      </c>
      <c r="Q194" s="43" t="s">
        <v>5</v>
      </c>
      <c r="R194" s="42" t="s">
        <v>4</v>
      </c>
      <c r="S194" s="41" t="s">
        <v>23</v>
      </c>
      <c r="T194" s="40" t="s">
        <v>2</v>
      </c>
      <c r="U194" s="39">
        <v>3</v>
      </c>
      <c r="V194" s="38">
        <v>0</v>
      </c>
      <c r="W194" s="37">
        <v>0</v>
      </c>
      <c r="X194" s="37" t="s">
        <v>27</v>
      </c>
      <c r="Y194" s="159"/>
      <c r="Z194" s="159"/>
      <c r="AA194" s="159"/>
      <c r="AB194" s="148"/>
      <c r="AC194" s="36">
        <f t="shared" si="4"/>
        <v>30744</v>
      </c>
      <c r="AD194" s="35"/>
      <c r="AE194" s="34">
        <v>0</v>
      </c>
      <c r="AF194" s="33">
        <v>30744</v>
      </c>
      <c r="AG194" s="33">
        <v>0</v>
      </c>
      <c r="AH194" s="33">
        <v>30744</v>
      </c>
      <c r="AI194" s="33">
        <v>0</v>
      </c>
      <c r="AJ194" s="160"/>
      <c r="AK194" s="160"/>
      <c r="AL194" s="160"/>
      <c r="AM194" s="160"/>
      <c r="AN194" s="18"/>
    </row>
    <row r="195" spans="1:40" ht="21.75" customHeight="1">
      <c r="A195" s="32"/>
      <c r="B195" s="161" t="s">
        <v>26</v>
      </c>
      <c r="C195" s="161"/>
      <c r="D195" s="161"/>
      <c r="E195" s="161"/>
      <c r="F195" s="161"/>
      <c r="G195" s="161"/>
      <c r="H195" s="161"/>
      <c r="I195" s="161"/>
      <c r="J195" s="161"/>
      <c r="K195" s="161"/>
      <c r="L195" s="161"/>
      <c r="M195" s="145"/>
      <c r="N195" s="37">
        <v>618</v>
      </c>
      <c r="O195" s="45">
        <v>10</v>
      </c>
      <c r="P195" s="44">
        <v>1</v>
      </c>
      <c r="Q195" s="43" t="s">
        <v>5</v>
      </c>
      <c r="R195" s="42" t="s">
        <v>4</v>
      </c>
      <c r="S195" s="41" t="s">
        <v>23</v>
      </c>
      <c r="T195" s="40" t="s">
        <v>2</v>
      </c>
      <c r="U195" s="39">
        <v>3</v>
      </c>
      <c r="V195" s="38">
        <v>2</v>
      </c>
      <c r="W195" s="37">
        <v>0</v>
      </c>
      <c r="X195" s="37" t="s">
        <v>25</v>
      </c>
      <c r="Y195" s="159"/>
      <c r="Z195" s="159"/>
      <c r="AA195" s="159"/>
      <c r="AB195" s="148"/>
      <c r="AC195" s="36">
        <f t="shared" si="4"/>
        <v>30744</v>
      </c>
      <c r="AD195" s="35"/>
      <c r="AE195" s="34">
        <v>0</v>
      </c>
      <c r="AF195" s="33">
        <v>30744</v>
      </c>
      <c r="AG195" s="33">
        <v>0</v>
      </c>
      <c r="AH195" s="33">
        <v>30744</v>
      </c>
      <c r="AI195" s="33">
        <v>0</v>
      </c>
      <c r="AJ195" s="160"/>
      <c r="AK195" s="160"/>
      <c r="AL195" s="160"/>
      <c r="AM195" s="160"/>
      <c r="AN195" s="18"/>
    </row>
    <row r="196" spans="1:40" ht="32.25" customHeight="1">
      <c r="A196" s="32"/>
      <c r="B196" s="161" t="s">
        <v>24</v>
      </c>
      <c r="C196" s="161"/>
      <c r="D196" s="161"/>
      <c r="E196" s="161"/>
      <c r="F196" s="161"/>
      <c r="G196" s="161"/>
      <c r="H196" s="161"/>
      <c r="I196" s="161"/>
      <c r="J196" s="161"/>
      <c r="K196" s="161"/>
      <c r="L196" s="161"/>
      <c r="M196" s="145"/>
      <c r="N196" s="37">
        <v>618</v>
      </c>
      <c r="O196" s="45">
        <v>10</v>
      </c>
      <c r="P196" s="44">
        <v>1</v>
      </c>
      <c r="Q196" s="43" t="s">
        <v>5</v>
      </c>
      <c r="R196" s="42" t="s">
        <v>4</v>
      </c>
      <c r="S196" s="41" t="s">
        <v>23</v>
      </c>
      <c r="T196" s="40" t="s">
        <v>2</v>
      </c>
      <c r="U196" s="39">
        <v>3</v>
      </c>
      <c r="V196" s="38">
        <v>2</v>
      </c>
      <c r="W196" s="37">
        <v>1</v>
      </c>
      <c r="X196" s="37" t="s">
        <v>22</v>
      </c>
      <c r="Y196" s="159"/>
      <c r="Z196" s="159"/>
      <c r="AA196" s="159"/>
      <c r="AB196" s="148"/>
      <c r="AC196" s="36">
        <f>53802-23058</f>
        <v>30744</v>
      </c>
      <c r="AD196" s="35"/>
      <c r="AE196" s="34">
        <v>0</v>
      </c>
      <c r="AF196" s="33">
        <v>30744</v>
      </c>
      <c r="AG196" s="33">
        <v>0</v>
      </c>
      <c r="AH196" s="33">
        <v>30744</v>
      </c>
      <c r="AI196" s="33">
        <v>0</v>
      </c>
      <c r="AJ196" s="160"/>
      <c r="AK196" s="160"/>
      <c r="AL196" s="160"/>
      <c r="AM196" s="160"/>
      <c r="AN196" s="18"/>
    </row>
    <row r="197" spans="1:40" ht="12.75" customHeight="1">
      <c r="A197" s="32"/>
      <c r="B197" s="161" t="s">
        <v>21</v>
      </c>
      <c r="C197" s="161"/>
      <c r="D197" s="161"/>
      <c r="E197" s="161"/>
      <c r="F197" s="161"/>
      <c r="G197" s="161"/>
      <c r="H197" s="161"/>
      <c r="I197" s="161"/>
      <c r="J197" s="161"/>
      <c r="K197" s="161"/>
      <c r="L197" s="161"/>
      <c r="M197" s="145"/>
      <c r="N197" s="37">
        <v>618</v>
      </c>
      <c r="O197" s="45">
        <v>11</v>
      </c>
      <c r="P197" s="44">
        <v>-1</v>
      </c>
      <c r="Q197" s="43" t="s">
        <v>1</v>
      </c>
      <c r="R197" s="42" t="s">
        <v>1</v>
      </c>
      <c r="S197" s="41" t="s">
        <v>1</v>
      </c>
      <c r="T197" s="40" t="s">
        <v>1</v>
      </c>
      <c r="U197" s="39">
        <v>0</v>
      </c>
      <c r="V197" s="38">
        <v>0</v>
      </c>
      <c r="W197" s="37">
        <v>-1</v>
      </c>
      <c r="X197" s="37" t="s">
        <v>1</v>
      </c>
      <c r="Y197" s="159"/>
      <c r="Z197" s="159"/>
      <c r="AA197" s="159"/>
      <c r="AB197" s="148"/>
      <c r="AC197" s="36">
        <f t="shared" ref="AC197:AC204" si="5">AC198</f>
        <v>0</v>
      </c>
      <c r="AD197" s="35"/>
      <c r="AE197" s="34">
        <v>0</v>
      </c>
      <c r="AF197" s="33">
        <v>20000</v>
      </c>
      <c r="AG197" s="33">
        <v>0</v>
      </c>
      <c r="AH197" s="33">
        <v>20000</v>
      </c>
      <c r="AI197" s="33">
        <v>0</v>
      </c>
      <c r="AJ197" s="160"/>
      <c r="AK197" s="160"/>
      <c r="AL197" s="160"/>
      <c r="AM197" s="160"/>
      <c r="AN197" s="18"/>
    </row>
    <row r="198" spans="1:40" ht="12.75" customHeight="1">
      <c r="A198" s="32"/>
      <c r="B198" s="161" t="s">
        <v>20</v>
      </c>
      <c r="C198" s="161"/>
      <c r="D198" s="161"/>
      <c r="E198" s="161"/>
      <c r="F198" s="161"/>
      <c r="G198" s="161"/>
      <c r="H198" s="161"/>
      <c r="I198" s="161"/>
      <c r="J198" s="161"/>
      <c r="K198" s="161"/>
      <c r="L198" s="161"/>
      <c r="M198" s="145"/>
      <c r="N198" s="37">
        <v>618</v>
      </c>
      <c r="O198" s="45">
        <v>11</v>
      </c>
      <c r="P198" s="44">
        <v>1</v>
      </c>
      <c r="Q198" s="43" t="s">
        <v>1</v>
      </c>
      <c r="R198" s="42" t="s">
        <v>1</v>
      </c>
      <c r="S198" s="41" t="s">
        <v>1</v>
      </c>
      <c r="T198" s="40" t="s">
        <v>1</v>
      </c>
      <c r="U198" s="39">
        <v>0</v>
      </c>
      <c r="V198" s="38">
        <v>0</v>
      </c>
      <c r="W198" s="37">
        <v>-1</v>
      </c>
      <c r="X198" s="37" t="s">
        <v>1</v>
      </c>
      <c r="Y198" s="159"/>
      <c r="Z198" s="159"/>
      <c r="AA198" s="159"/>
      <c r="AB198" s="148"/>
      <c r="AC198" s="36">
        <f t="shared" si="5"/>
        <v>0</v>
      </c>
      <c r="AD198" s="35"/>
      <c r="AE198" s="34">
        <v>0</v>
      </c>
      <c r="AF198" s="33">
        <v>20000</v>
      </c>
      <c r="AG198" s="33">
        <v>0</v>
      </c>
      <c r="AH198" s="33">
        <v>20000</v>
      </c>
      <c r="AI198" s="33">
        <v>0</v>
      </c>
      <c r="AJ198" s="160"/>
      <c r="AK198" s="160"/>
      <c r="AL198" s="160"/>
      <c r="AM198" s="160"/>
      <c r="AN198" s="18"/>
    </row>
    <row r="199" spans="1:40" ht="63.75" customHeight="1">
      <c r="A199" s="32"/>
      <c r="B199" s="161" t="s">
        <v>19</v>
      </c>
      <c r="C199" s="161"/>
      <c r="D199" s="161"/>
      <c r="E199" s="161"/>
      <c r="F199" s="161"/>
      <c r="G199" s="161"/>
      <c r="H199" s="161"/>
      <c r="I199" s="161"/>
      <c r="J199" s="161"/>
      <c r="K199" s="161"/>
      <c r="L199" s="161"/>
      <c r="M199" s="145"/>
      <c r="N199" s="37">
        <v>618</v>
      </c>
      <c r="O199" s="45">
        <v>11</v>
      </c>
      <c r="P199" s="44">
        <v>1</v>
      </c>
      <c r="Q199" s="43" t="s">
        <v>5</v>
      </c>
      <c r="R199" s="42" t="s">
        <v>18</v>
      </c>
      <c r="S199" s="41" t="s">
        <v>16</v>
      </c>
      <c r="T199" s="40" t="s">
        <v>14</v>
      </c>
      <c r="U199" s="39">
        <v>0</v>
      </c>
      <c r="V199" s="38">
        <v>0</v>
      </c>
      <c r="W199" s="37">
        <v>-1</v>
      </c>
      <c r="X199" s="37" t="s">
        <v>1</v>
      </c>
      <c r="Y199" s="159"/>
      <c r="Z199" s="159"/>
      <c r="AA199" s="159"/>
      <c r="AB199" s="148"/>
      <c r="AC199" s="36">
        <f t="shared" si="5"/>
        <v>0</v>
      </c>
      <c r="AD199" s="35"/>
      <c r="AE199" s="34">
        <v>0</v>
      </c>
      <c r="AF199" s="33">
        <v>20000</v>
      </c>
      <c r="AG199" s="33">
        <v>0</v>
      </c>
      <c r="AH199" s="33">
        <v>20000</v>
      </c>
      <c r="AI199" s="33">
        <v>0</v>
      </c>
      <c r="AJ199" s="160"/>
      <c r="AK199" s="160"/>
      <c r="AL199" s="160"/>
      <c r="AM199" s="160"/>
      <c r="AN199" s="18"/>
    </row>
    <row r="200" spans="1:40" ht="53.25" customHeight="1">
      <c r="A200" s="32"/>
      <c r="B200" s="161" t="s">
        <v>17</v>
      </c>
      <c r="C200" s="161"/>
      <c r="D200" s="161"/>
      <c r="E200" s="161"/>
      <c r="F200" s="161"/>
      <c r="G200" s="161"/>
      <c r="H200" s="161"/>
      <c r="I200" s="161"/>
      <c r="J200" s="161"/>
      <c r="K200" s="161"/>
      <c r="L200" s="161"/>
      <c r="M200" s="145"/>
      <c r="N200" s="37">
        <v>618</v>
      </c>
      <c r="O200" s="45">
        <v>11</v>
      </c>
      <c r="P200" s="44">
        <v>1</v>
      </c>
      <c r="Q200" s="43" t="s">
        <v>5</v>
      </c>
      <c r="R200" s="42" t="s">
        <v>4</v>
      </c>
      <c r="S200" s="41" t="s">
        <v>16</v>
      </c>
      <c r="T200" s="40" t="s">
        <v>14</v>
      </c>
      <c r="U200" s="39">
        <v>0</v>
      </c>
      <c r="V200" s="38">
        <v>0</v>
      </c>
      <c r="W200" s="37">
        <v>-1</v>
      </c>
      <c r="X200" s="37" t="s">
        <v>1</v>
      </c>
      <c r="Y200" s="159"/>
      <c r="Z200" s="159"/>
      <c r="AA200" s="159"/>
      <c r="AB200" s="148"/>
      <c r="AC200" s="36">
        <f t="shared" si="5"/>
        <v>0</v>
      </c>
      <c r="AD200" s="35"/>
      <c r="AE200" s="34">
        <v>0</v>
      </c>
      <c r="AF200" s="33">
        <v>20000</v>
      </c>
      <c r="AG200" s="33">
        <v>0</v>
      </c>
      <c r="AH200" s="33">
        <v>20000</v>
      </c>
      <c r="AI200" s="33">
        <v>0</v>
      </c>
      <c r="AJ200" s="160"/>
      <c r="AK200" s="160"/>
      <c r="AL200" s="160"/>
      <c r="AM200" s="160"/>
      <c r="AN200" s="18"/>
    </row>
    <row r="201" spans="1:40" ht="21.75" customHeight="1">
      <c r="A201" s="32"/>
      <c r="B201" s="161" t="s">
        <v>15</v>
      </c>
      <c r="C201" s="161"/>
      <c r="D201" s="161"/>
      <c r="E201" s="161"/>
      <c r="F201" s="161"/>
      <c r="G201" s="161"/>
      <c r="H201" s="161"/>
      <c r="I201" s="161"/>
      <c r="J201" s="161"/>
      <c r="K201" s="161"/>
      <c r="L201" s="161"/>
      <c r="M201" s="145"/>
      <c r="N201" s="37">
        <v>618</v>
      </c>
      <c r="O201" s="45">
        <v>11</v>
      </c>
      <c r="P201" s="44">
        <v>1</v>
      </c>
      <c r="Q201" s="43" t="s">
        <v>5</v>
      </c>
      <c r="R201" s="42" t="s">
        <v>4</v>
      </c>
      <c r="S201" s="41" t="s">
        <v>3</v>
      </c>
      <c r="T201" s="40" t="s">
        <v>14</v>
      </c>
      <c r="U201" s="39">
        <v>0</v>
      </c>
      <c r="V201" s="38">
        <v>0</v>
      </c>
      <c r="W201" s="37">
        <v>-1</v>
      </c>
      <c r="X201" s="37" t="s">
        <v>1</v>
      </c>
      <c r="Y201" s="159"/>
      <c r="Z201" s="159"/>
      <c r="AA201" s="159"/>
      <c r="AB201" s="148"/>
      <c r="AC201" s="36">
        <f t="shared" si="5"/>
        <v>0</v>
      </c>
      <c r="AD201" s="35"/>
      <c r="AE201" s="34">
        <v>0</v>
      </c>
      <c r="AF201" s="33">
        <v>20000</v>
      </c>
      <c r="AG201" s="33">
        <v>0</v>
      </c>
      <c r="AH201" s="33">
        <v>20000</v>
      </c>
      <c r="AI201" s="33">
        <v>0</v>
      </c>
      <c r="AJ201" s="160"/>
      <c r="AK201" s="160"/>
      <c r="AL201" s="160"/>
      <c r="AM201" s="160"/>
      <c r="AN201" s="18"/>
    </row>
    <row r="202" spans="1:40" ht="32.25" customHeight="1">
      <c r="A202" s="32"/>
      <c r="B202" s="161" t="s">
        <v>13</v>
      </c>
      <c r="C202" s="161"/>
      <c r="D202" s="161"/>
      <c r="E202" s="161"/>
      <c r="F202" s="161"/>
      <c r="G202" s="161"/>
      <c r="H202" s="161"/>
      <c r="I202" s="161"/>
      <c r="J202" s="161"/>
      <c r="K202" s="161"/>
      <c r="L202" s="161"/>
      <c r="M202" s="145"/>
      <c r="N202" s="37">
        <v>618</v>
      </c>
      <c r="O202" s="45">
        <v>11</v>
      </c>
      <c r="P202" s="44">
        <v>1</v>
      </c>
      <c r="Q202" s="43" t="s">
        <v>5</v>
      </c>
      <c r="R202" s="42" t="s">
        <v>4</v>
      </c>
      <c r="S202" s="41" t="s">
        <v>3</v>
      </c>
      <c r="T202" s="40" t="s">
        <v>2</v>
      </c>
      <c r="U202" s="39">
        <v>0</v>
      </c>
      <c r="V202" s="38">
        <v>0</v>
      </c>
      <c r="W202" s="37">
        <v>-1</v>
      </c>
      <c r="X202" s="37" t="s">
        <v>1</v>
      </c>
      <c r="Y202" s="159"/>
      <c r="Z202" s="159"/>
      <c r="AA202" s="159"/>
      <c r="AB202" s="148"/>
      <c r="AC202" s="36">
        <f t="shared" si="5"/>
        <v>0</v>
      </c>
      <c r="AD202" s="35"/>
      <c r="AE202" s="34">
        <v>0</v>
      </c>
      <c r="AF202" s="33">
        <v>20000</v>
      </c>
      <c r="AG202" s="33">
        <v>0</v>
      </c>
      <c r="AH202" s="33">
        <v>20000</v>
      </c>
      <c r="AI202" s="33">
        <v>0</v>
      </c>
      <c r="AJ202" s="160"/>
      <c r="AK202" s="160"/>
      <c r="AL202" s="160"/>
      <c r="AM202" s="160"/>
      <c r="AN202" s="18"/>
    </row>
    <row r="203" spans="1:40" ht="21.75" customHeight="1">
      <c r="A203" s="32"/>
      <c r="B203" s="161" t="s">
        <v>12</v>
      </c>
      <c r="C203" s="161"/>
      <c r="D203" s="161"/>
      <c r="E203" s="161"/>
      <c r="F203" s="161"/>
      <c r="G203" s="161"/>
      <c r="H203" s="161"/>
      <c r="I203" s="161"/>
      <c r="J203" s="161"/>
      <c r="K203" s="161"/>
      <c r="L203" s="161"/>
      <c r="M203" s="145"/>
      <c r="N203" s="37">
        <v>618</v>
      </c>
      <c r="O203" s="45">
        <v>11</v>
      </c>
      <c r="P203" s="44">
        <v>1</v>
      </c>
      <c r="Q203" s="43" t="s">
        <v>5</v>
      </c>
      <c r="R203" s="42" t="s">
        <v>4</v>
      </c>
      <c r="S203" s="41" t="s">
        <v>3</v>
      </c>
      <c r="T203" s="40" t="s">
        <v>2</v>
      </c>
      <c r="U203" s="39">
        <v>2</v>
      </c>
      <c r="V203" s="38">
        <v>0</v>
      </c>
      <c r="W203" s="37">
        <v>0</v>
      </c>
      <c r="X203" s="37" t="s">
        <v>11</v>
      </c>
      <c r="Y203" s="159"/>
      <c r="Z203" s="159"/>
      <c r="AA203" s="159"/>
      <c r="AB203" s="148"/>
      <c r="AC203" s="36">
        <f t="shared" si="5"/>
        <v>0</v>
      </c>
      <c r="AD203" s="35"/>
      <c r="AE203" s="34">
        <v>0</v>
      </c>
      <c r="AF203" s="33">
        <v>20000</v>
      </c>
      <c r="AG203" s="33">
        <v>0</v>
      </c>
      <c r="AH203" s="33">
        <v>20000</v>
      </c>
      <c r="AI203" s="33">
        <v>0</v>
      </c>
      <c r="AJ203" s="160"/>
      <c r="AK203" s="160"/>
      <c r="AL203" s="160"/>
      <c r="AM203" s="160"/>
      <c r="AN203" s="18"/>
    </row>
    <row r="204" spans="1:40" ht="32.25" customHeight="1">
      <c r="A204" s="32"/>
      <c r="B204" s="161" t="s">
        <v>10</v>
      </c>
      <c r="C204" s="161"/>
      <c r="D204" s="161"/>
      <c r="E204" s="161"/>
      <c r="F204" s="161"/>
      <c r="G204" s="161"/>
      <c r="H204" s="161"/>
      <c r="I204" s="161"/>
      <c r="J204" s="161"/>
      <c r="K204" s="161"/>
      <c r="L204" s="161"/>
      <c r="M204" s="145"/>
      <c r="N204" s="37">
        <v>618</v>
      </c>
      <c r="O204" s="45">
        <v>11</v>
      </c>
      <c r="P204" s="44">
        <v>1</v>
      </c>
      <c r="Q204" s="43" t="s">
        <v>5</v>
      </c>
      <c r="R204" s="42" t="s">
        <v>4</v>
      </c>
      <c r="S204" s="41" t="s">
        <v>3</v>
      </c>
      <c r="T204" s="40" t="s">
        <v>2</v>
      </c>
      <c r="U204" s="39">
        <v>2</v>
      </c>
      <c r="V204" s="38">
        <v>4</v>
      </c>
      <c r="W204" s="37">
        <v>0</v>
      </c>
      <c r="X204" s="37" t="s">
        <v>9</v>
      </c>
      <c r="Y204" s="159"/>
      <c r="Z204" s="159"/>
      <c r="AA204" s="159"/>
      <c r="AB204" s="148"/>
      <c r="AC204" s="36">
        <f t="shared" si="5"/>
        <v>0</v>
      </c>
      <c r="AD204" s="35"/>
      <c r="AE204" s="34">
        <v>0</v>
      </c>
      <c r="AF204" s="33">
        <v>20000</v>
      </c>
      <c r="AG204" s="33">
        <v>0</v>
      </c>
      <c r="AH204" s="33">
        <v>20000</v>
      </c>
      <c r="AI204" s="33">
        <v>0</v>
      </c>
      <c r="AJ204" s="160"/>
      <c r="AK204" s="160"/>
      <c r="AL204" s="160"/>
      <c r="AM204" s="160"/>
      <c r="AN204" s="18"/>
    </row>
    <row r="205" spans="1:40" ht="12.75" customHeight="1" thickBot="1">
      <c r="A205" s="32"/>
      <c r="B205" s="154" t="s">
        <v>8</v>
      </c>
      <c r="C205" s="154"/>
      <c r="D205" s="154"/>
      <c r="E205" s="154"/>
      <c r="F205" s="154"/>
      <c r="G205" s="154"/>
      <c r="H205" s="154"/>
      <c r="I205" s="154"/>
      <c r="J205" s="154"/>
      <c r="K205" s="154"/>
      <c r="L205" s="154"/>
      <c r="M205" s="155"/>
      <c r="N205" s="23">
        <v>618</v>
      </c>
      <c r="O205" s="31">
        <v>11</v>
      </c>
      <c r="P205" s="30">
        <v>1</v>
      </c>
      <c r="Q205" s="29" t="s">
        <v>5</v>
      </c>
      <c r="R205" s="28" t="s">
        <v>4</v>
      </c>
      <c r="S205" s="27" t="s">
        <v>3</v>
      </c>
      <c r="T205" s="26" t="s">
        <v>2</v>
      </c>
      <c r="U205" s="25">
        <v>2</v>
      </c>
      <c r="V205" s="24">
        <v>4</v>
      </c>
      <c r="W205" s="23">
        <v>4</v>
      </c>
      <c r="X205" s="23" t="s">
        <v>7</v>
      </c>
      <c r="Y205" s="156"/>
      <c r="Z205" s="156"/>
      <c r="AA205" s="156"/>
      <c r="AB205" s="157"/>
      <c r="AC205" s="22">
        <f>20000-10000-10000</f>
        <v>0</v>
      </c>
      <c r="AD205" s="21"/>
      <c r="AE205" s="20">
        <v>0</v>
      </c>
      <c r="AF205" s="19">
        <v>20000</v>
      </c>
      <c r="AG205" s="19">
        <v>0</v>
      </c>
      <c r="AH205" s="19">
        <v>20000</v>
      </c>
      <c r="AI205" s="19">
        <v>0</v>
      </c>
      <c r="AJ205" s="158"/>
      <c r="AK205" s="158"/>
      <c r="AL205" s="158"/>
      <c r="AM205" s="158"/>
      <c r="AN205" s="18"/>
    </row>
    <row r="206" spans="1:40" ht="12.75" customHeight="1" thickBot="1">
      <c r="A206" s="17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6" t="s">
        <v>6</v>
      </c>
      <c r="N206" s="14">
        <v>618</v>
      </c>
      <c r="O206" s="14">
        <v>11</v>
      </c>
      <c r="P206" s="14">
        <v>1</v>
      </c>
      <c r="Q206" s="14" t="s">
        <v>5</v>
      </c>
      <c r="R206" s="14" t="s">
        <v>4</v>
      </c>
      <c r="S206" s="14" t="s">
        <v>3</v>
      </c>
      <c r="T206" s="15"/>
      <c r="U206" s="14">
        <v>2</v>
      </c>
      <c r="V206" s="14">
        <v>4</v>
      </c>
      <c r="W206" s="14">
        <v>4</v>
      </c>
      <c r="X206" s="14"/>
      <c r="Y206" s="13"/>
      <c r="Z206" s="12">
        <v>0</v>
      </c>
      <c r="AA206" s="11"/>
      <c r="AB206" s="11"/>
      <c r="AC206" s="104">
        <f>AC22+AC130+AC140+AC149+AC166+AC179+AC188+AC197</f>
        <v>10139848.330000002</v>
      </c>
      <c r="AD206" s="109"/>
      <c r="AE206" s="110">
        <v>113776</v>
      </c>
      <c r="AF206" s="111">
        <v>6244322.4400000004</v>
      </c>
      <c r="AG206" s="112">
        <v>113776</v>
      </c>
      <c r="AH206" s="111">
        <v>6314702.1100000003</v>
      </c>
      <c r="AI206" s="113">
        <v>113776</v>
      </c>
      <c r="AJ206" s="10"/>
      <c r="AK206" s="9"/>
      <c r="AL206" s="4"/>
      <c r="AM206" s="4"/>
      <c r="AN206" s="4"/>
    </row>
    <row r="207" spans="1:40" ht="12.75" customHeight="1">
      <c r="A207" s="6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116"/>
      <c r="AD207" s="2"/>
      <c r="AE207" s="2"/>
      <c r="AF207" s="2"/>
      <c r="AG207" s="2"/>
      <c r="AH207" s="2"/>
      <c r="AI207" s="2"/>
      <c r="AJ207" s="2"/>
      <c r="AK207" s="2"/>
      <c r="AL207" s="4"/>
      <c r="AM207" s="4"/>
      <c r="AN207" s="4"/>
    </row>
    <row r="208" spans="1:40" ht="1.5" customHeight="1">
      <c r="A208" s="6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2"/>
      <c r="N208" s="2"/>
      <c r="O208" s="5"/>
      <c r="P208" s="5"/>
      <c r="Q208" s="5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116"/>
      <c r="AD208" s="2"/>
      <c r="AE208" s="2"/>
      <c r="AF208" s="2"/>
      <c r="AG208" s="2"/>
      <c r="AH208" s="4"/>
      <c r="AI208" s="4"/>
      <c r="AJ208" s="4"/>
      <c r="AK208" s="2"/>
      <c r="AL208" s="2"/>
      <c r="AM208" s="2"/>
      <c r="AN208" s="2"/>
    </row>
    <row r="209" spans="1:40" ht="12.75" customHeight="1">
      <c r="A209" s="7" t="s">
        <v>1</v>
      </c>
      <c r="B209" s="8"/>
      <c r="C209" s="8"/>
      <c r="D209" s="8"/>
      <c r="E209" s="8"/>
      <c r="F209" s="8"/>
      <c r="G209" s="8"/>
      <c r="H209" s="8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2"/>
      <c r="U209" s="5"/>
      <c r="V209" s="5"/>
      <c r="W209" s="5"/>
      <c r="X209" s="5"/>
      <c r="Y209" s="5"/>
      <c r="Z209" s="5"/>
      <c r="AA209" s="5"/>
      <c r="AB209" s="5"/>
      <c r="AC209" s="144">
        <v>10139848.33</v>
      </c>
      <c r="AD209" s="5" t="s">
        <v>1</v>
      </c>
      <c r="AE209" s="5"/>
      <c r="AF209" s="5"/>
      <c r="AG209" s="5"/>
      <c r="AH209" s="4"/>
      <c r="AI209" s="4"/>
      <c r="AJ209" s="4"/>
      <c r="AK209" s="2"/>
      <c r="AL209" s="2"/>
      <c r="AM209" s="2"/>
      <c r="AN209" s="2"/>
    </row>
    <row r="210" spans="1:40" ht="12.75" customHeight="1">
      <c r="A210" s="7"/>
      <c r="B210" s="8"/>
      <c r="C210" s="8"/>
      <c r="D210" s="8"/>
      <c r="E210" s="8"/>
      <c r="F210" s="8"/>
      <c r="G210" s="8"/>
      <c r="H210" s="8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2"/>
      <c r="U210" s="5"/>
      <c r="V210" s="5"/>
      <c r="W210" s="5"/>
      <c r="X210" s="5"/>
      <c r="Y210" s="5"/>
      <c r="Z210" s="5"/>
      <c r="AA210" s="5"/>
      <c r="AB210" s="5"/>
      <c r="AC210" s="114">
        <f>AC209-AC206</f>
        <v>0</v>
      </c>
      <c r="AD210" s="5"/>
      <c r="AE210" s="5"/>
      <c r="AF210" s="5"/>
      <c r="AG210" s="5"/>
      <c r="AH210" s="4"/>
      <c r="AI210" s="4"/>
      <c r="AJ210" s="4"/>
      <c r="AK210" s="2"/>
      <c r="AL210" s="2"/>
      <c r="AM210" s="2"/>
      <c r="AN210" s="2"/>
    </row>
    <row r="211" spans="1:40" ht="1.5" customHeight="1">
      <c r="A211" s="7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2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4"/>
      <c r="AI211" s="4"/>
      <c r="AJ211" s="4"/>
      <c r="AK211" s="2"/>
      <c r="AL211" s="2"/>
      <c r="AM211" s="2"/>
      <c r="AN211" s="2"/>
    </row>
    <row r="212" spans="1:40" ht="12.75" customHeight="1">
      <c r="A212" s="7" t="s">
        <v>1</v>
      </c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2"/>
      <c r="U212" s="5"/>
      <c r="V212" s="5"/>
      <c r="W212" s="5"/>
      <c r="X212" s="5"/>
      <c r="Y212" s="5"/>
      <c r="Z212" s="5"/>
      <c r="AA212" s="5"/>
      <c r="AB212" s="5"/>
      <c r="AC212" s="114"/>
      <c r="AD212" s="5" t="s">
        <v>1</v>
      </c>
      <c r="AE212" s="5"/>
      <c r="AF212" s="5"/>
      <c r="AG212" s="5"/>
      <c r="AH212" s="4"/>
      <c r="AI212" s="4"/>
      <c r="AJ212" s="4"/>
      <c r="AK212" s="2"/>
      <c r="AL212" s="2"/>
      <c r="AM212" s="2"/>
      <c r="AN212" s="2"/>
    </row>
    <row r="213" spans="1:40" ht="12.75" customHeight="1">
      <c r="A213" s="7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2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4"/>
      <c r="AI213" s="4"/>
      <c r="AJ213" s="4"/>
      <c r="AK213" s="2"/>
      <c r="AL213" s="2"/>
      <c r="AM213" s="2"/>
      <c r="AN213" s="2"/>
    </row>
    <row r="214" spans="1:40" ht="1.5" customHeight="1">
      <c r="A214" s="7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2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4"/>
      <c r="AI214" s="4"/>
      <c r="AJ214" s="4"/>
      <c r="AK214" s="2"/>
      <c r="AL214" s="2"/>
      <c r="AM214" s="2"/>
      <c r="AN214" s="2"/>
    </row>
    <row r="215" spans="1:40" ht="12.75" customHeight="1">
      <c r="A215" s="7" t="s">
        <v>1</v>
      </c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2"/>
      <c r="U215" s="5"/>
      <c r="V215" s="5"/>
      <c r="W215" s="5"/>
      <c r="X215" s="5"/>
      <c r="Y215" s="5"/>
      <c r="Z215" s="5"/>
      <c r="AA215" s="5"/>
      <c r="AB215" s="5"/>
      <c r="AC215" s="5"/>
      <c r="AD215" s="5" t="s">
        <v>1</v>
      </c>
      <c r="AE215" s="5"/>
      <c r="AF215" s="5"/>
      <c r="AG215" s="5"/>
      <c r="AH215" s="4"/>
      <c r="AI215" s="4"/>
      <c r="AJ215" s="4"/>
      <c r="AK215" s="2"/>
      <c r="AL215" s="2"/>
      <c r="AM215" s="2"/>
      <c r="AN215" s="2"/>
    </row>
    <row r="216" spans="1:40" ht="12.75" customHeight="1">
      <c r="A216" s="7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2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4"/>
      <c r="AI216" s="4"/>
      <c r="AJ216" s="4"/>
      <c r="AK216" s="2"/>
      <c r="AL216" s="2"/>
      <c r="AM216" s="2"/>
      <c r="AN216" s="2"/>
    </row>
    <row r="217" spans="1:40" ht="2.25" customHeight="1">
      <c r="A217" s="7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2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4"/>
      <c r="AI217" s="4"/>
      <c r="AJ217" s="4"/>
      <c r="AK217" s="2"/>
      <c r="AL217" s="2"/>
      <c r="AM217" s="2"/>
      <c r="AN217" s="2"/>
    </row>
    <row r="218" spans="1:40" ht="12.75" customHeight="1">
      <c r="A218" s="7" t="s">
        <v>1</v>
      </c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2"/>
      <c r="U218" s="5"/>
      <c r="V218" s="5"/>
      <c r="W218" s="5"/>
      <c r="X218" s="5"/>
      <c r="Y218" s="5"/>
      <c r="Z218" s="5"/>
      <c r="AA218" s="5"/>
      <c r="AB218" s="5"/>
      <c r="AC218" s="5"/>
      <c r="AD218" s="5" t="s">
        <v>1</v>
      </c>
      <c r="AE218" s="5"/>
      <c r="AF218" s="5"/>
      <c r="AG218" s="5"/>
      <c r="AH218" s="4"/>
      <c r="AI218" s="4"/>
      <c r="AJ218" s="4"/>
      <c r="AK218" s="2"/>
      <c r="AL218" s="2"/>
      <c r="AM218" s="2"/>
      <c r="AN218" s="2"/>
    </row>
    <row r="219" spans="1:40" ht="2.25" customHeight="1">
      <c r="A219" s="6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116"/>
      <c r="AD219" s="2"/>
      <c r="AE219" s="2"/>
      <c r="AF219" s="2"/>
      <c r="AG219" s="2"/>
      <c r="AH219" s="4"/>
      <c r="AI219" s="4"/>
      <c r="AJ219" s="4"/>
      <c r="AK219" s="2"/>
      <c r="AL219" s="2"/>
      <c r="AM219" s="2"/>
      <c r="AN219" s="2"/>
    </row>
    <row r="220" spans="1:40" ht="12.75" customHeight="1">
      <c r="A220" s="2" t="s">
        <v>0</v>
      </c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116"/>
      <c r="AD220" s="2"/>
      <c r="AE220" s="2"/>
      <c r="AF220" s="2"/>
      <c r="AG220" s="2"/>
      <c r="AH220" s="2"/>
      <c r="AI220" s="3"/>
      <c r="AJ220" s="2"/>
      <c r="AK220" s="2"/>
      <c r="AL220" s="2"/>
      <c r="AM220" s="2"/>
      <c r="AN220" s="2"/>
    </row>
  </sheetData>
  <mergeCells count="527">
    <mergeCell ref="AF5:AI5"/>
    <mergeCell ref="AG17:AG18"/>
    <mergeCell ref="AH16:AI16"/>
    <mergeCell ref="AH17:AH18"/>
    <mergeCell ref="AI17:AI18"/>
    <mergeCell ref="N17:N18"/>
    <mergeCell ref="O17:O18"/>
    <mergeCell ref="P17:P18"/>
    <mergeCell ref="U17:U18"/>
    <mergeCell ref="AC15:AI15"/>
    <mergeCell ref="V17:V18"/>
    <mergeCell ref="X17:X18"/>
    <mergeCell ref="Q17:T18"/>
    <mergeCell ref="W17:W18"/>
    <mergeCell ref="AE17:AE18"/>
    <mergeCell ref="AF16:AG16"/>
    <mergeCell ref="AF17:AF18"/>
    <mergeCell ref="AJ21:AM21"/>
    <mergeCell ref="B22:M22"/>
    <mergeCell ref="Y22:AB22"/>
    <mergeCell ref="AJ22:AM22"/>
    <mergeCell ref="M15:M18"/>
    <mergeCell ref="AJ15:AK15"/>
    <mergeCell ref="AJ17:AJ18"/>
    <mergeCell ref="AK17:AK18"/>
    <mergeCell ref="AC16:AE16"/>
    <mergeCell ref="AC17:AC18"/>
    <mergeCell ref="Y24:AB24"/>
    <mergeCell ref="AJ24:AM24"/>
    <mergeCell ref="B38:M38"/>
    <mergeCell ref="Y38:AB38"/>
    <mergeCell ref="AJ61:AM61"/>
    <mergeCell ref="B62:M62"/>
    <mergeCell ref="Y62:AB62"/>
    <mergeCell ref="B21:M21"/>
    <mergeCell ref="Y21:AB21"/>
    <mergeCell ref="B94:M94"/>
    <mergeCell ref="B158:M158"/>
    <mergeCell ref="Y158:AB158"/>
    <mergeCell ref="AJ158:AM158"/>
    <mergeCell ref="AJ152:AM152"/>
    <mergeCell ref="B166:M166"/>
    <mergeCell ref="B84:M84"/>
    <mergeCell ref="B23:M23"/>
    <mergeCell ref="Y23:AB23"/>
    <mergeCell ref="AJ23:AM23"/>
    <mergeCell ref="Y140:AB140"/>
    <mergeCell ref="AJ140:AM140"/>
    <mergeCell ref="B149:M149"/>
    <mergeCell ref="Y149:AB149"/>
    <mergeCell ref="AJ149:AM149"/>
    <mergeCell ref="B141:M141"/>
    <mergeCell ref="Y141:AB141"/>
    <mergeCell ref="AJ141:AM141"/>
    <mergeCell ref="B142:M142"/>
    <mergeCell ref="Y57:AB57"/>
    <mergeCell ref="AJ57:AM57"/>
    <mergeCell ref="Y58:AB58"/>
    <mergeCell ref="AJ58:AM58"/>
    <mergeCell ref="B24:M24"/>
    <mergeCell ref="B191:M191"/>
    <mergeCell ref="Y191:AB191"/>
    <mergeCell ref="AJ191:AM191"/>
    <mergeCell ref="B192:M192"/>
    <mergeCell ref="B131:M131"/>
    <mergeCell ref="Y131:AB131"/>
    <mergeCell ref="AJ131:AM131"/>
    <mergeCell ref="B125:M125"/>
    <mergeCell ref="Y125:AB125"/>
    <mergeCell ref="AJ125:AM125"/>
    <mergeCell ref="AJ171:AM171"/>
    <mergeCell ref="B184:M184"/>
    <mergeCell ref="Y184:AB184"/>
    <mergeCell ref="AJ188:AM188"/>
    <mergeCell ref="B179:M179"/>
    <mergeCell ref="Y179:AB179"/>
    <mergeCell ref="AJ179:AM179"/>
    <mergeCell ref="B185:M185"/>
    <mergeCell ref="Y185:AB185"/>
    <mergeCell ref="AJ185:AM185"/>
    <mergeCell ref="AJ84:AM84"/>
    <mergeCell ref="B132:M132"/>
    <mergeCell ref="Y132:AB132"/>
    <mergeCell ref="AJ132:AM132"/>
    <mergeCell ref="B81:M81"/>
    <mergeCell ref="Y81:AB81"/>
    <mergeCell ref="AJ81:AM81"/>
    <mergeCell ref="B130:M130"/>
    <mergeCell ref="Y130:AB130"/>
    <mergeCell ref="AJ130:AM130"/>
    <mergeCell ref="B87:M87"/>
    <mergeCell ref="Y87:AB87"/>
    <mergeCell ref="AJ87:AM87"/>
    <mergeCell ref="AJ100:AM100"/>
    <mergeCell ref="B86:M86"/>
    <mergeCell ref="Y86:AB86"/>
    <mergeCell ref="AJ86:AM86"/>
    <mergeCell ref="B85:M85"/>
    <mergeCell ref="B111:M111"/>
    <mergeCell ref="Y111:AB111"/>
    <mergeCell ref="AJ111:AM111"/>
    <mergeCell ref="B95:M95"/>
    <mergeCell ref="Y95:AB95"/>
    <mergeCell ref="B103:M103"/>
    <mergeCell ref="B134:M134"/>
    <mergeCell ref="Y134:AB134"/>
    <mergeCell ref="AJ134:AM134"/>
    <mergeCell ref="B198:M198"/>
    <mergeCell ref="Y198:AB198"/>
    <mergeCell ref="AJ198:AM198"/>
    <mergeCell ref="B180:M180"/>
    <mergeCell ref="Y180:AB180"/>
    <mergeCell ref="B159:M159"/>
    <mergeCell ref="Y159:AB159"/>
    <mergeCell ref="AJ159:AM159"/>
    <mergeCell ref="B152:M152"/>
    <mergeCell ref="Y152:AB152"/>
    <mergeCell ref="Y168:AB168"/>
    <mergeCell ref="AJ168:AM168"/>
    <mergeCell ref="B181:M181"/>
    <mergeCell ref="Y181:AB181"/>
    <mergeCell ref="AJ181:AM181"/>
    <mergeCell ref="B190:M190"/>
    <mergeCell ref="Y190:AB190"/>
    <mergeCell ref="AJ190:AM190"/>
    <mergeCell ref="B182:M182"/>
    <mergeCell ref="Y182:AB182"/>
    <mergeCell ref="B170:M170"/>
    <mergeCell ref="B25:M25"/>
    <mergeCell ref="Y25:AB25"/>
    <mergeCell ref="AJ25:AM25"/>
    <mergeCell ref="B39:M39"/>
    <mergeCell ref="Y39:AB39"/>
    <mergeCell ref="AJ39:AM39"/>
    <mergeCell ref="B57:M57"/>
    <mergeCell ref="Y82:AB82"/>
    <mergeCell ref="AJ82:AM82"/>
    <mergeCell ref="B168:M168"/>
    <mergeCell ref="B163:M163"/>
    <mergeCell ref="Y163:AB163"/>
    <mergeCell ref="B165:M165"/>
    <mergeCell ref="Y165:AB165"/>
    <mergeCell ref="AJ165:AM165"/>
    <mergeCell ref="B137:M137"/>
    <mergeCell ref="Y137:AB137"/>
    <mergeCell ref="B199:M199"/>
    <mergeCell ref="Y199:AB199"/>
    <mergeCell ref="AJ199:AM199"/>
    <mergeCell ref="B143:M143"/>
    <mergeCell ref="Y143:AB143"/>
    <mergeCell ref="AJ143:AM143"/>
    <mergeCell ref="Y170:AB170"/>
    <mergeCell ref="Y188:AB188"/>
    <mergeCell ref="Y183:AB183"/>
    <mergeCell ref="AJ183:AM183"/>
    <mergeCell ref="B173:M173"/>
    <mergeCell ref="Y173:AB173"/>
    <mergeCell ref="AJ173:AM173"/>
    <mergeCell ref="B174:M174"/>
    <mergeCell ref="B171:M171"/>
    <mergeCell ref="Y171:AB171"/>
    <mergeCell ref="Y161:AB161"/>
    <mergeCell ref="AJ161:AM161"/>
    <mergeCell ref="B162:M162"/>
    <mergeCell ref="Y162:AB162"/>
    <mergeCell ref="AJ162:AM162"/>
    <mergeCell ref="Y166:AB166"/>
    <mergeCell ref="AJ166:AM166"/>
    <mergeCell ref="B167:M167"/>
    <mergeCell ref="Y167:AB167"/>
    <mergeCell ref="AJ167:AM167"/>
    <mergeCell ref="B26:M26"/>
    <mergeCell ref="Y26:AB26"/>
    <mergeCell ref="AJ26:AM26"/>
    <mergeCell ref="B40:M40"/>
    <mergeCell ref="Y40:AB40"/>
    <mergeCell ref="AJ40:AM40"/>
    <mergeCell ref="B58:M58"/>
    <mergeCell ref="B27:M27"/>
    <mergeCell ref="Y27:AB27"/>
    <mergeCell ref="AJ27:AM27"/>
    <mergeCell ref="B32:M32"/>
    <mergeCell ref="Y32:AB32"/>
    <mergeCell ref="B41:M41"/>
    <mergeCell ref="Y41:AB41"/>
    <mergeCell ref="AJ41:AM41"/>
    <mergeCell ref="B46:M46"/>
    <mergeCell ref="Y46:AB46"/>
    <mergeCell ref="AJ46:AM46"/>
    <mergeCell ref="B42:M42"/>
    <mergeCell ref="Y42:AB42"/>
    <mergeCell ref="AJ42:AM42"/>
    <mergeCell ref="AJ38:AM38"/>
    <mergeCell ref="B37:M37"/>
    <mergeCell ref="Y37:AB37"/>
    <mergeCell ref="AJ37:AM37"/>
    <mergeCell ref="B44:M44"/>
    <mergeCell ref="Y44:AB44"/>
    <mergeCell ref="B30:M30"/>
    <mergeCell ref="Y30:AB30"/>
    <mergeCell ref="AJ30:AM30"/>
    <mergeCell ref="B31:M31"/>
    <mergeCell ref="Y31:AB31"/>
    <mergeCell ref="B29:M29"/>
    <mergeCell ref="B195:M195"/>
    <mergeCell ref="AJ195:AM195"/>
    <mergeCell ref="AJ196:AM196"/>
    <mergeCell ref="Y195:AB195"/>
    <mergeCell ref="B200:M200"/>
    <mergeCell ref="Y200:AB200"/>
    <mergeCell ref="AJ200:AM200"/>
    <mergeCell ref="B197:M197"/>
    <mergeCell ref="Y197:AB197"/>
    <mergeCell ref="AJ197:AM197"/>
    <mergeCell ref="B28:M28"/>
    <mergeCell ref="Y28:AB28"/>
    <mergeCell ref="AJ28:AM28"/>
    <mergeCell ref="B33:M33"/>
    <mergeCell ref="Y33:AB33"/>
    <mergeCell ref="AJ33:AM33"/>
    <mergeCell ref="AJ31:AM31"/>
    <mergeCell ref="AJ32:AM32"/>
    <mergeCell ref="B51:M51"/>
    <mergeCell ref="Y51:AB51"/>
    <mergeCell ref="AJ51:AM51"/>
    <mergeCell ref="B50:M50"/>
    <mergeCell ref="Y50:AB50"/>
    <mergeCell ref="AJ50:AM50"/>
    <mergeCell ref="AJ47:AM47"/>
    <mergeCell ref="Y29:AB29"/>
    <mergeCell ref="AJ29:AM29"/>
    <mergeCell ref="B34:M34"/>
    <mergeCell ref="Y34:AB34"/>
    <mergeCell ref="AJ34:AM34"/>
    <mergeCell ref="B43:M43"/>
    <mergeCell ref="Y43:AB43"/>
    <mergeCell ref="B99:M99"/>
    <mergeCell ref="Y99:AB99"/>
    <mergeCell ref="AJ99:AM99"/>
    <mergeCell ref="B104:M104"/>
    <mergeCell ref="Y104:AB104"/>
    <mergeCell ref="AJ104:AM104"/>
    <mergeCell ref="B100:M100"/>
    <mergeCell ref="Y100:AB100"/>
    <mergeCell ref="B101:M101"/>
    <mergeCell ref="Y101:AB101"/>
    <mergeCell ref="AJ101:AM101"/>
    <mergeCell ref="Y103:AB103"/>
    <mergeCell ref="AJ103:AM103"/>
    <mergeCell ref="Y85:AB85"/>
    <mergeCell ref="AJ85:AM85"/>
    <mergeCell ref="B88:M88"/>
    <mergeCell ref="Y88:AB88"/>
    <mergeCell ref="AJ88:AM88"/>
    <mergeCell ref="Y157:AB157"/>
    <mergeCell ref="AJ157:AM157"/>
    <mergeCell ref="B116:M116"/>
    <mergeCell ref="Y116:AB116"/>
    <mergeCell ref="AJ116:AM116"/>
    <mergeCell ref="B120:M120"/>
    <mergeCell ref="Y120:AB120"/>
    <mergeCell ref="AJ120:AM120"/>
    <mergeCell ref="B126:M126"/>
    <mergeCell ref="Y126:AB126"/>
    <mergeCell ref="B146:M146"/>
    <mergeCell ref="Y146:AB146"/>
    <mergeCell ref="AJ146:AM146"/>
    <mergeCell ref="Y122:AB122"/>
    <mergeCell ref="AJ122:AM122"/>
    <mergeCell ref="B123:M123"/>
    <mergeCell ref="B117:M117"/>
    <mergeCell ref="AJ95:AM95"/>
    <mergeCell ref="AJ48:AM48"/>
    <mergeCell ref="B52:M52"/>
    <mergeCell ref="Y52:AB52"/>
    <mergeCell ref="AJ52:AM52"/>
    <mergeCell ref="AJ90:AM90"/>
    <mergeCell ref="B55:M55"/>
    <mergeCell ref="Y55:AB55"/>
    <mergeCell ref="AJ55:AM55"/>
    <mergeCell ref="B59:M59"/>
    <mergeCell ref="Y59:AB59"/>
    <mergeCell ref="AJ59:AM59"/>
    <mergeCell ref="B82:M82"/>
    <mergeCell ref="B61:M61"/>
    <mergeCell ref="Y61:AB61"/>
    <mergeCell ref="B60:M60"/>
    <mergeCell ref="Y60:AB60"/>
    <mergeCell ref="AJ60:AM60"/>
    <mergeCell ref="Y54:AB54"/>
    <mergeCell ref="AJ54:AM54"/>
    <mergeCell ref="AJ62:AM62"/>
    <mergeCell ref="B83:M83"/>
    <mergeCell ref="Y83:AB83"/>
    <mergeCell ref="AJ83:AM83"/>
    <mergeCell ref="Y84:AB84"/>
    <mergeCell ref="AJ43:AM43"/>
    <mergeCell ref="B98:M98"/>
    <mergeCell ref="Y98:AB98"/>
    <mergeCell ref="AJ98:AM98"/>
    <mergeCell ref="B102:M102"/>
    <mergeCell ref="Y102:AB102"/>
    <mergeCell ref="AJ102:AM102"/>
    <mergeCell ref="B89:M89"/>
    <mergeCell ref="Y89:AB89"/>
    <mergeCell ref="AJ89:AM89"/>
    <mergeCell ref="B96:M96"/>
    <mergeCell ref="Y96:AB96"/>
    <mergeCell ref="AJ96:AM96"/>
    <mergeCell ref="B90:M90"/>
    <mergeCell ref="Y90:AB90"/>
    <mergeCell ref="B97:M97"/>
    <mergeCell ref="Y97:AB97"/>
    <mergeCell ref="AJ97:AM97"/>
    <mergeCell ref="Y94:AB94"/>
    <mergeCell ref="AJ94:AM94"/>
    <mergeCell ref="AJ56:AM56"/>
    <mergeCell ref="B54:M54"/>
    <mergeCell ref="B48:M48"/>
    <mergeCell ref="Y48:AB48"/>
    <mergeCell ref="B203:M203"/>
    <mergeCell ref="Y203:AB203"/>
    <mergeCell ref="AJ203:AM203"/>
    <mergeCell ref="B155:M155"/>
    <mergeCell ref="Y155:AB155"/>
    <mergeCell ref="AJ155:AM155"/>
    <mergeCell ref="B151:M151"/>
    <mergeCell ref="Y151:AB151"/>
    <mergeCell ref="AJ151:AM151"/>
    <mergeCell ref="Y192:AB192"/>
    <mergeCell ref="AJ192:AM192"/>
    <mergeCell ref="B201:M201"/>
    <mergeCell ref="Y201:AB201"/>
    <mergeCell ref="AJ201:AM201"/>
    <mergeCell ref="AJ170:AM170"/>
    <mergeCell ref="B193:M193"/>
    <mergeCell ref="Y193:AB193"/>
    <mergeCell ref="AJ193:AM193"/>
    <mergeCell ref="B202:M202"/>
    <mergeCell ref="Y202:AB202"/>
    <mergeCell ref="AJ202:AM202"/>
    <mergeCell ref="B194:M194"/>
    <mergeCell ref="Y194:AB194"/>
    <mergeCell ref="AJ194:AM194"/>
    <mergeCell ref="AJ108:AM108"/>
    <mergeCell ref="B150:M150"/>
    <mergeCell ref="AJ163:AM163"/>
    <mergeCell ref="B172:M172"/>
    <mergeCell ref="Y172:AB172"/>
    <mergeCell ref="AJ172:AM172"/>
    <mergeCell ref="B164:M164"/>
    <mergeCell ref="Y164:AB164"/>
    <mergeCell ref="AJ164:AM164"/>
    <mergeCell ref="B157:M157"/>
    <mergeCell ref="Y117:AB117"/>
    <mergeCell ref="AJ117:AM117"/>
    <mergeCell ref="B139:M139"/>
    <mergeCell ref="Y139:AB139"/>
    <mergeCell ref="B112:M112"/>
    <mergeCell ref="Y112:AB112"/>
    <mergeCell ref="AJ112:AM112"/>
    <mergeCell ref="B160:M160"/>
    <mergeCell ref="Y160:AB160"/>
    <mergeCell ref="AJ160:AM160"/>
    <mergeCell ref="B169:M169"/>
    <mergeCell ref="Y169:AB169"/>
    <mergeCell ref="AJ169:AM169"/>
    <mergeCell ref="B161:M161"/>
    <mergeCell ref="B136:M136"/>
    <mergeCell ref="Y114:AB114"/>
    <mergeCell ref="AJ114:AM114"/>
    <mergeCell ref="B115:M115"/>
    <mergeCell ref="B105:M105"/>
    <mergeCell ref="Y105:AB105"/>
    <mergeCell ref="AJ105:AM105"/>
    <mergeCell ref="B109:M109"/>
    <mergeCell ref="Y109:AB109"/>
    <mergeCell ref="AJ109:AM109"/>
    <mergeCell ref="B107:M107"/>
    <mergeCell ref="B113:M113"/>
    <mergeCell ref="Y113:AB113"/>
    <mergeCell ref="AJ113:AM113"/>
    <mergeCell ref="B114:M114"/>
    <mergeCell ref="B106:M106"/>
    <mergeCell ref="Y106:AB106"/>
    <mergeCell ref="AJ106:AM106"/>
    <mergeCell ref="Y115:AB115"/>
    <mergeCell ref="AJ115:AM115"/>
    <mergeCell ref="Y107:AB107"/>
    <mergeCell ref="AJ107:AM107"/>
    <mergeCell ref="B108:M108"/>
    <mergeCell ref="Y108:AB108"/>
    <mergeCell ref="B156:M156"/>
    <mergeCell ref="Y156:AB156"/>
    <mergeCell ref="AJ156:AM156"/>
    <mergeCell ref="Y150:AB150"/>
    <mergeCell ref="AJ150:AM150"/>
    <mergeCell ref="B154:M154"/>
    <mergeCell ref="Y154:AB154"/>
    <mergeCell ref="AJ154:AM154"/>
    <mergeCell ref="B110:M110"/>
    <mergeCell ref="Y110:AB110"/>
    <mergeCell ref="AJ110:AM110"/>
    <mergeCell ref="Y136:AB136"/>
    <mergeCell ref="AJ136:AM136"/>
    <mergeCell ref="Y148:AB148"/>
    <mergeCell ref="AJ148:AM148"/>
    <mergeCell ref="AJ139:AM139"/>
    <mergeCell ref="B135:M135"/>
    <mergeCell ref="Y135:AB135"/>
    <mergeCell ref="AJ135:AM135"/>
    <mergeCell ref="B133:M133"/>
    <mergeCell ref="Y133:AB133"/>
    <mergeCell ref="AJ133:AM133"/>
    <mergeCell ref="B144:M144"/>
    <mergeCell ref="Y144:AB144"/>
    <mergeCell ref="B138:M138"/>
    <mergeCell ref="Y138:AB138"/>
    <mergeCell ref="AJ138:AM138"/>
    <mergeCell ref="B153:M153"/>
    <mergeCell ref="Y153:AB153"/>
    <mergeCell ref="AJ153:AM153"/>
    <mergeCell ref="B145:M145"/>
    <mergeCell ref="Y145:AB145"/>
    <mergeCell ref="AJ145:AM145"/>
    <mergeCell ref="B148:M148"/>
    <mergeCell ref="Y142:AB142"/>
    <mergeCell ref="AJ142:AM142"/>
    <mergeCell ref="B140:M140"/>
    <mergeCell ref="B147:M147"/>
    <mergeCell ref="Y147:AB147"/>
    <mergeCell ref="AJ147:AM147"/>
    <mergeCell ref="AJ144:AM144"/>
    <mergeCell ref="AJ137:AM137"/>
    <mergeCell ref="B35:M35"/>
    <mergeCell ref="Y35:AB35"/>
    <mergeCell ref="AJ35:AM35"/>
    <mergeCell ref="B36:M36"/>
    <mergeCell ref="Y36:AB36"/>
    <mergeCell ref="AJ36:AM36"/>
    <mergeCell ref="AJ44:AM44"/>
    <mergeCell ref="B45:M45"/>
    <mergeCell ref="Y45:AB45"/>
    <mergeCell ref="AJ45:AM45"/>
    <mergeCell ref="B49:M49"/>
    <mergeCell ref="Y49:AB49"/>
    <mergeCell ref="AJ49:AM49"/>
    <mergeCell ref="B47:M47"/>
    <mergeCell ref="Y47:AB47"/>
    <mergeCell ref="Y128:AB128"/>
    <mergeCell ref="AJ128:AM128"/>
    <mergeCell ref="B122:M122"/>
    <mergeCell ref="B53:M53"/>
    <mergeCell ref="Y53:AB53"/>
    <mergeCell ref="AJ53:AM53"/>
    <mergeCell ref="B56:M56"/>
    <mergeCell ref="Y56:AB56"/>
    <mergeCell ref="B118:M118"/>
    <mergeCell ref="Y118:AB118"/>
    <mergeCell ref="AJ118:AM118"/>
    <mergeCell ref="B119:M119"/>
    <mergeCell ref="Y119:AB119"/>
    <mergeCell ref="AJ119:AM119"/>
    <mergeCell ref="Y123:AB123"/>
    <mergeCell ref="AJ123:AM123"/>
    <mergeCell ref="B129:M129"/>
    <mergeCell ref="Y129:AB129"/>
    <mergeCell ref="AJ129:AM129"/>
    <mergeCell ref="B121:M121"/>
    <mergeCell ref="Y121:AB121"/>
    <mergeCell ref="AJ121:AM121"/>
    <mergeCell ref="B128:M128"/>
    <mergeCell ref="AJ126:AM126"/>
    <mergeCell ref="B127:M127"/>
    <mergeCell ref="Y127:AB127"/>
    <mergeCell ref="AJ127:AM127"/>
    <mergeCell ref="B124:M124"/>
    <mergeCell ref="Y124:AB124"/>
    <mergeCell ref="AJ124:AM124"/>
    <mergeCell ref="B205:M205"/>
    <mergeCell ref="Y205:AB205"/>
    <mergeCell ref="AJ205:AM205"/>
    <mergeCell ref="Y174:AB174"/>
    <mergeCell ref="AJ174:AM174"/>
    <mergeCell ref="B187:M187"/>
    <mergeCell ref="Y187:AB187"/>
    <mergeCell ref="AJ187:AM187"/>
    <mergeCell ref="B196:M196"/>
    <mergeCell ref="Y196:AB196"/>
    <mergeCell ref="B204:M204"/>
    <mergeCell ref="Y204:AB204"/>
    <mergeCell ref="AJ204:AM204"/>
    <mergeCell ref="AJ184:AM184"/>
    <mergeCell ref="B183:M183"/>
    <mergeCell ref="AJ180:AM180"/>
    <mergeCell ref="B189:M189"/>
    <mergeCell ref="Y189:AB189"/>
    <mergeCell ref="AJ189:AM189"/>
    <mergeCell ref="AJ182:AM182"/>
    <mergeCell ref="B186:M186"/>
    <mergeCell ref="Y186:AB186"/>
    <mergeCell ref="AJ186:AM186"/>
    <mergeCell ref="B188:M188"/>
    <mergeCell ref="B74:M74"/>
    <mergeCell ref="Y74:AB74"/>
    <mergeCell ref="AJ74:AM74"/>
    <mergeCell ref="B73:M73"/>
    <mergeCell ref="Y80:AB80"/>
    <mergeCell ref="AJ80:AM80"/>
    <mergeCell ref="B79:M79"/>
    <mergeCell ref="Y79:AB79"/>
    <mergeCell ref="AJ79:AM79"/>
    <mergeCell ref="B80:M80"/>
    <mergeCell ref="B78:M78"/>
    <mergeCell ref="Y78:AB78"/>
    <mergeCell ref="AJ78:AM78"/>
    <mergeCell ref="B75:M75"/>
    <mergeCell ref="Y75:AB75"/>
    <mergeCell ref="AJ75:AM75"/>
    <mergeCell ref="B77:M77"/>
    <mergeCell ref="Y77:AB77"/>
    <mergeCell ref="AJ77:AM77"/>
    <mergeCell ref="B76:M76"/>
    <mergeCell ref="Y76:AB76"/>
    <mergeCell ref="AJ76:AM76"/>
    <mergeCell ref="Y73:AB73"/>
    <mergeCell ref="AJ73:AM73"/>
  </mergeCells>
  <pageMargins left="0.23622048182750299" right="0.23622048182750299" top="0.39370078740157499" bottom="0.39370078740157499" header="0.23622048182750299" footer="0.23622048182750299"/>
  <pageSetup paperSize="9" scale="65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ПБС_2</vt:lpstr>
      <vt:lpstr>'БР ГРБС по ПБС_2'!Заголовки_для_печати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2019-12-17T12:24:54Z</cp:lastPrinted>
  <dcterms:created xsi:type="dcterms:W3CDTF">2019-10-30T10:35:23Z</dcterms:created>
  <dcterms:modified xsi:type="dcterms:W3CDTF">2019-12-24T10:15:23Z</dcterms:modified>
</cp:coreProperties>
</file>